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2260" windowHeight="12645" tabRatio="809"/>
  </bookViews>
  <sheets>
    <sheet name="Дефл год Базовый Сайт" sheetId="13" r:id="rId1"/>
    <sheet name="Дефл кв Базовый Сайт" sheetId="19" r:id="rId2"/>
    <sheet name="Лист3 (2)" sheetId="11" state="hidden" r:id="rId3"/>
    <sheet name="Лист1 (2)" sheetId="7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inf2007" localSheetId="1">#REF!</definedName>
    <definedName name="_inf2007">#REF!</definedName>
    <definedName name="_inf2008" localSheetId="1">#REF!</definedName>
    <definedName name="_inf2008">#REF!</definedName>
    <definedName name="_inf2009" localSheetId="1">#REF!</definedName>
    <definedName name="_inf2009">#REF!</definedName>
    <definedName name="_inf2010" localSheetId="1">#REF!</definedName>
    <definedName name="_inf2010">#REF!</definedName>
    <definedName name="_inf2011" localSheetId="1">#REF!</definedName>
    <definedName name="_inf2011">#REF!</definedName>
    <definedName name="_inf2012" localSheetId="1">#REF!</definedName>
    <definedName name="_inf2012">#REF!</definedName>
    <definedName name="_inf2013" localSheetId="1">#REF!</definedName>
    <definedName name="_inf2013">#REF!</definedName>
    <definedName name="_inf2014" localSheetId="1">#REF!</definedName>
    <definedName name="_inf2014">#REF!</definedName>
    <definedName name="_inf2015" localSheetId="1">#REF!</definedName>
    <definedName name="_inf2015">#REF!</definedName>
    <definedName name="_xlnm._FilterDatabase" localSheetId="0" hidden="1">'Дефл год Базовый Сайт'!$A$4:$A$106</definedName>
    <definedName name="ColLastYearFB">[1]ФедД!$AH$17</definedName>
    <definedName name="ColLastYearFB1">[2]Управление!$AF$17</definedName>
    <definedName name="ColThisYearFB">[1]ФедД!$AG$17</definedName>
    <definedName name="PeriodLastYearName">[1]ФедД!$AH$20</definedName>
    <definedName name="PeriodThisYearName">[1]ФедД!$AG$20</definedName>
    <definedName name="short">[3]!short</definedName>
    <definedName name="title">'[4]Огл. Графиков'!$B$2:$B$31</definedName>
    <definedName name="Z_01CA8EBB_0C4C_4010_811F_073E57232CD7_.wvu.FilterData" localSheetId="0" hidden="1">'Дефл год Базовый Сайт'!$A$5:$A$106</definedName>
    <definedName name="Z_0ED5301B_3B9B_4028_A009_D402EF13F98D_.wvu.FilterData" localSheetId="0" hidden="1">'Дефл год Базовый Сайт'!$A$5:$A$100</definedName>
    <definedName name="Z_13B89219_28C6_4883_87AC_E0D1795AD51D_.wvu.FilterData" localSheetId="0" hidden="1">'Дефл год Базовый Сайт'!$A$5:$A$100</definedName>
    <definedName name="Z_268023C0_9BC0_40EB_A535_38BF110897FA_.wvu.FilterData" localSheetId="0" hidden="1">'Дефл год Базовый Сайт'!$A$5:$A$100</definedName>
    <definedName name="Z_3DEEBB3D_1270_47DE_834F_86032DB959D9_.wvu.FilterData" localSheetId="0" hidden="1">'Дефл год Базовый Сайт'!$A$5:$A$100</definedName>
    <definedName name="Z_4E2D07F0_76DB_4630_BC1D_F4D5A502B378_.wvu.FilterData" localSheetId="0" hidden="1">'Дефл год Базовый Сайт'!$A$5:$A$100</definedName>
    <definedName name="Z_572ABAB9_340C_418A_A9AD_B19F14213DA2_.wvu.FilterData" localSheetId="0" hidden="1">'Дефл год Базовый Сайт'!$A$5:$A$100</definedName>
    <definedName name="Z_ABD7BA35_04E1_43E0_AC75_033C3CA6FF3C_.wvu.Cols" localSheetId="0" hidden="1">'Дефл год Базовый Сайт'!#REF!,'Дефл год Базовый Сайт'!#REF!</definedName>
    <definedName name="Z_ABD7BA35_04E1_43E0_AC75_033C3CA6FF3C_.wvu.FilterData" localSheetId="0" hidden="1">'Дефл год Базовый Сайт'!$A$5:$A$100</definedName>
    <definedName name="Z_ABD7BA35_04E1_43E0_AC75_033C3CA6FF3C_.wvu.PrintArea" localSheetId="0" hidden="1">'Дефл год Базовый Сайт'!$A$5:$F$100</definedName>
    <definedName name="Z_C73CA27E_77B2_422A_A773_B235904BACA3_.wvu.Cols" localSheetId="0" hidden="1">'Дефл год Базовый Сайт'!#REF!,'Дефл год Базовый Сайт'!#REF!</definedName>
    <definedName name="Z_C73CA27E_77B2_422A_A773_B235904BACA3_.wvu.FilterData" localSheetId="0" hidden="1">'Дефл год Базовый Сайт'!$A$5:$A$100</definedName>
    <definedName name="Z_C73CA27E_77B2_422A_A773_B235904BACA3_.wvu.PrintArea" localSheetId="0" hidden="1">'Дефл год Базовый Сайт'!$A$5:$F$100</definedName>
    <definedName name="Z_D49940EF_113F_4789_B6E7_8353B816853A_.wvu.Cols" localSheetId="0" hidden="1">'Дефл год Базовый Сайт'!#REF!,'Дефл год Базовый Сайт'!#REF!</definedName>
    <definedName name="Z_D49940EF_113F_4789_B6E7_8353B816853A_.wvu.FilterData" localSheetId="0" hidden="1">'Дефл год Базовый Сайт'!$A$5:$A$100</definedName>
    <definedName name="Z_D49940EF_113F_4789_B6E7_8353B816853A_.wvu.PrintArea" localSheetId="0" hidden="1">'Дефл год Базовый Сайт'!$A$5:$F$100</definedName>
    <definedName name="Z_DCC68DFC_E4AF_484C_822A_D560C6D52926_.wvu.FilterData" localSheetId="0" hidden="1">'Дефл год Базовый Сайт'!$A$5:$A$100</definedName>
    <definedName name="Z_E55F6B6A_DBD3_4117_B149_A082390B8D13_.wvu.Cols" localSheetId="0" hidden="1">'Дефл год Базовый Сайт'!#REF!,'Дефл год Базовый Сайт'!#REF!</definedName>
    <definedName name="Z_E55F6B6A_DBD3_4117_B149_A082390B8D13_.wvu.FilterData" localSheetId="0" hidden="1">'Дефл год Базовый Сайт'!$A$5:$A$100</definedName>
    <definedName name="Z_E55F6B6A_DBD3_4117_B149_A082390B8D13_.wvu.PrintArea" localSheetId="0" hidden="1">'Дефл год Базовый Сайт'!$A$5:$F$100</definedName>
    <definedName name="Z_E9547856_3045_49CA_B3C7_618D2DA21087_.wvu.FilterData" localSheetId="0" hidden="1">'Дефл год Базовый Сайт'!$A$5:$A$100</definedName>
    <definedName name="Z_E9D4ABE5_580B_4EA1_8057_CB16EE65A5F9_.wvu.FilterData" localSheetId="0" hidden="1">'Дефл год Базовый Сайт'!$A$5:$A$100</definedName>
    <definedName name="Z_F49A5623_9435_4BAA_98DE_EAAB0061DE16_.wvu.FilterData" localSheetId="0" hidden="1">'Дефл год Базовый Сайт'!$A$5:$A$100</definedName>
    <definedName name="Вып_ОФ_с_пц">[4]рабочий!$Y$202:$AP$224</definedName>
    <definedName name="Вып_с_новых_ОФ">[4]рабочий!$Y$277:$AP$299</definedName>
    <definedName name="Выход">[2]Управление!$AF$20</definedName>
    <definedName name="год1" localSheetId="1">#REF!</definedName>
    <definedName name="год1">#REF!</definedName>
    <definedName name="График">"Диагр. 4"</definedName>
    <definedName name="Дефл_ц_пред_год">'[4]Текущие цены'!$AT$36:$BK$58</definedName>
    <definedName name="Дефлятор_годовой">'[4]Текущие цены'!$Y$4:$AP$27</definedName>
    <definedName name="Дефлятор_цепной">'[4]Текущие цены'!$Y$36:$AP$58</definedName>
    <definedName name="_xlnm.Print_Titles" localSheetId="0">'Дефл год Базовый Сайт'!$5:$6</definedName>
    <definedName name="_xlnm.Print_Titles" localSheetId="1">'Дефл кв Базовый Сайт'!$5:$7</definedName>
    <definedName name="новые_ОФ_2003">[4]рабочий!$F$305:$W$327</definedName>
    <definedName name="новые_ОФ_2004">[4]рабочий!$F$335:$W$357</definedName>
    <definedName name="новые_ОФ_а_всего">[4]рабочий!$F$767:$V$789</definedName>
    <definedName name="новые_ОФ_всего">[4]рабочий!$F$1331:$V$1353</definedName>
    <definedName name="новые_ОФ_п_всего">[4]рабочий!$F$1293:$V$1315</definedName>
    <definedName name="_xlnm.Print_Area" localSheetId="0">'Дефл год Базовый Сайт'!$A$1:$F$106</definedName>
    <definedName name="_xlnm.Print_Area" localSheetId="1">'Дефл кв Базовый Сайт'!$A$1:$V$43</definedName>
    <definedName name="окраска_05">[4]окраска!$C$7:$Z$30</definedName>
    <definedName name="окраска_06">[4]окраска!$C$35:$Z$58</definedName>
    <definedName name="окраска_07">[4]окраска!$C$63:$Z$86</definedName>
    <definedName name="окраска_08">[4]окраска!$C$91:$Z$114</definedName>
    <definedName name="окраска_09">[4]окраска!$C$119:$Z$142</definedName>
    <definedName name="окраска_10">[4]окраска!$C$147:$Z$170</definedName>
    <definedName name="окраска_11">[4]окраска!$C$175:$Z$198</definedName>
    <definedName name="окраска_12">[4]окраска!$C$203:$Z$226</definedName>
    <definedName name="окраска_13">[4]окраска!$C$231:$Z$254</definedName>
    <definedName name="окраска_14">[4]окраска!$C$259:$Z$282</definedName>
    <definedName name="окраска_15">[4]окраска!$C$287:$Z$310</definedName>
    <definedName name="ОФ_а_с_пц">[4]рабочий!$CI$121:$CY$143</definedName>
    <definedName name="ПОКАЗАТЕЛИ_ДОЛГОСР.ПРОГНОЗА">'[5]2002(v2)'!#REF!</definedName>
    <definedName name="приб">[2]Управление!$AE$20</definedName>
    <definedName name="прибвб2">[2]Управление!$AF$20</definedName>
    <definedName name="Прогноз_Вып_пц">[4]рабочий!$Y$240:$AP$262</definedName>
    <definedName name="суда">[3]!суда</definedName>
    <definedName name="фо_а_н_пц">[4]рабочий!$AR$240:$BI$263</definedName>
    <definedName name="фо_а_с_пц">[4]рабочий!$AS$202:$BI$224</definedName>
    <definedName name="фо_н_03">[4]рабочий!$X$305:$X$327</definedName>
    <definedName name="фо_н_04">[4]рабочий!$X$335:$X$357</definedName>
    <definedName name="ыяпр">[3]!ыяпр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11" l="1"/>
  <c r="S5" i="11"/>
  <c r="R4" i="11" s="1"/>
  <c r="C5" i="11"/>
  <c r="E5" i="11" s="1"/>
  <c r="A5" i="11"/>
  <c r="E4" i="11"/>
  <c r="C4" i="11"/>
  <c r="A4" i="11"/>
  <c r="R3" i="11"/>
  <c r="K3" i="11"/>
  <c r="E3" i="11"/>
  <c r="A3" i="11"/>
  <c r="I2" i="11"/>
  <c r="I1" i="11"/>
  <c r="S26" i="7"/>
  <c r="P26" i="7"/>
  <c r="M26" i="7"/>
  <c r="S14" i="7"/>
  <c r="P14" i="7"/>
  <c r="M14" i="7"/>
  <c r="K3" i="7"/>
  <c r="H2" i="7"/>
  <c r="G2" i="7"/>
  <c r="F2" i="7"/>
  <c r="Q1" i="7"/>
  <c r="N1" i="7"/>
  <c r="K1" i="7"/>
  <c r="K4" i="11" l="1"/>
  <c r="R5" i="11"/>
  <c r="K5" i="11" s="1"/>
  <c r="L4" i="11"/>
  <c r="U5" i="11"/>
</calcChain>
</file>

<file path=xl/sharedStrings.xml><?xml version="1.0" encoding="utf-8"?>
<sst xmlns="http://schemas.openxmlformats.org/spreadsheetml/2006/main" count="239" uniqueCount="101">
  <si>
    <t/>
  </si>
  <si>
    <t>оценка</t>
  </si>
  <si>
    <t>прогноз</t>
  </si>
  <si>
    <t>млрд куб. м.</t>
  </si>
  <si>
    <t>долл./тыс. куб. м.</t>
  </si>
  <si>
    <t xml:space="preserve">     дальнее зарубежье</t>
  </si>
  <si>
    <t>ДЗ (без Китая)</t>
  </si>
  <si>
    <t>Китай</t>
  </si>
  <si>
    <t>1 кв 22</t>
  </si>
  <si>
    <t>2 кв 22</t>
  </si>
  <si>
    <t>3 кв 22</t>
  </si>
  <si>
    <t>4 кв 22</t>
  </si>
  <si>
    <t>вес</t>
  </si>
  <si>
    <t>Объемы</t>
  </si>
  <si>
    <t>Цены</t>
  </si>
  <si>
    <t>Стоимость, млрд долл</t>
  </si>
  <si>
    <t>ДЗ</t>
  </si>
  <si>
    <t>ДЗ без К</t>
  </si>
  <si>
    <r>
      <t>отчет</t>
    </r>
    <r>
      <rPr>
        <b/>
        <vertAlign val="superscript"/>
        <sz val="13"/>
        <rFont val="Arial"/>
        <family val="2"/>
        <charset val="204"/>
      </rPr>
      <t>2</t>
    </r>
  </si>
  <si>
    <t>Промышленность (BCDE)</t>
  </si>
  <si>
    <t xml:space="preserve">  дефлятор</t>
  </si>
  <si>
    <t xml:space="preserve">  ИЦП</t>
  </si>
  <si>
    <t xml:space="preserve">   в т. ч.  без продукции ТЭКа (нефть, нефтепродукты, уголь, газ, энергетика)</t>
  </si>
  <si>
    <t>Добыча полезных ископаемых (Раздел B)</t>
  </si>
  <si>
    <t xml:space="preserve">Добыча топливно-энергетических полезных ископаемых (05, 06+09) </t>
  </si>
  <si>
    <t>Добыча угля (05)</t>
  </si>
  <si>
    <r>
      <t xml:space="preserve">  уголь энергетический каменный</t>
    </r>
    <r>
      <rPr>
        <i/>
        <vertAlign val="superscript"/>
        <sz val="13"/>
        <color indexed="8"/>
        <rFont val="Arial"/>
        <family val="2"/>
        <charset val="204"/>
      </rPr>
      <t>3</t>
    </r>
  </si>
  <si>
    <t>Добыча сырой нефти и природного газа (06+09)</t>
  </si>
  <si>
    <t xml:space="preserve">Добыча металлических руд и прочих полезных ископаемых (07, 08) </t>
  </si>
  <si>
    <t>Добыча металлических руд (07)</t>
  </si>
  <si>
    <t>Добыча прочих полезных ископаемых (08)</t>
  </si>
  <si>
    <t>Обрабатывающие производства (Раздел C)</t>
  </si>
  <si>
    <t>Производство пищевых продуктов, напитков и табачных изделий (10, 11, 12)</t>
  </si>
  <si>
    <t>Обработка древесины и производство изделий из дерева и пробки, кроме мебели, производство изделий из соломки и материалов для плетения (16)</t>
  </si>
  <si>
    <t>Производство бумаги и бумажных изделий (17)</t>
  </si>
  <si>
    <t>Производство нефтепродуктов (19.2)</t>
  </si>
  <si>
    <t>Производство прочей неметаллической минеральной продукции (23)</t>
  </si>
  <si>
    <t xml:space="preserve">Производство черных металлов (24.1, 24.2, 24.3, 24.5) </t>
  </si>
  <si>
    <t>Производство основных драгоценных металлов и прочих цветных металлов, производство ядерного топлива (24.4)</t>
  </si>
  <si>
    <t>Производство готовых металлических изделий, кроме машин и оборудования (25)</t>
  </si>
  <si>
    <t>Продукция машиностроения (26, 27, 28, 29, 30, 33)</t>
  </si>
  <si>
    <t>Прочие</t>
  </si>
  <si>
    <t>Обеспечение электрической энергией, газом и паром; кондиционирование воздуха (Раздел D)</t>
  </si>
  <si>
    <t>Водоснабжение; водоотведение, организация сбора и утилизация отходов, деятельность по ликвидации загрязнений (Раздел E)</t>
  </si>
  <si>
    <t>Сельское хозяйство</t>
  </si>
  <si>
    <t xml:space="preserve"> - растениеводство</t>
  </si>
  <si>
    <t xml:space="preserve"> - животноводство</t>
  </si>
  <si>
    <t xml:space="preserve">  индекс цен реализации продукции сельхозпроизводителями</t>
  </si>
  <si>
    <t>Транспорт, вкл. трубопроводный</t>
  </si>
  <si>
    <r>
      <t xml:space="preserve">  дефлятор</t>
    </r>
    <r>
      <rPr>
        <b/>
        <vertAlign val="superscript"/>
        <sz val="13"/>
        <color indexed="8"/>
        <rFont val="Arial"/>
        <family val="2"/>
        <charset val="204"/>
      </rPr>
      <t>4</t>
    </r>
  </si>
  <si>
    <r>
      <t xml:space="preserve">  ИЦП</t>
    </r>
    <r>
      <rPr>
        <vertAlign val="superscript"/>
        <sz val="13"/>
        <rFont val="Arial"/>
        <family val="2"/>
        <charset val="204"/>
      </rPr>
      <t>5</t>
    </r>
  </si>
  <si>
    <r>
      <t>Инвестиции в основной капитал</t>
    </r>
    <r>
      <rPr>
        <b/>
        <vertAlign val="superscript"/>
        <sz val="13"/>
        <color indexed="8"/>
        <rFont val="Arial"/>
        <family val="2"/>
        <charset val="204"/>
      </rPr>
      <t xml:space="preserve"> 6</t>
    </r>
  </si>
  <si>
    <t xml:space="preserve">  индексы цен </t>
  </si>
  <si>
    <t>Строительство</t>
  </si>
  <si>
    <r>
      <t xml:space="preserve">Потребительский рынок </t>
    </r>
    <r>
      <rPr>
        <b/>
        <vertAlign val="superscript"/>
        <sz val="13"/>
        <color indexed="8"/>
        <rFont val="Arial"/>
        <family val="2"/>
        <charset val="204"/>
      </rPr>
      <t>7</t>
    </r>
  </si>
  <si>
    <t xml:space="preserve">  оборот розничной торговли, дефлятор</t>
  </si>
  <si>
    <t xml:space="preserve">  ИПЦ на товары</t>
  </si>
  <si>
    <t xml:space="preserve">  платные услуги населению, дефлятор</t>
  </si>
  <si>
    <t xml:space="preserve">  ИПЦ на услуги</t>
  </si>
  <si>
    <t>Наименование отрасли</t>
  </si>
  <si>
    <t>Дефляторы на продукцию, произведенную  для внутреннего рынка и на экспорт</t>
  </si>
  <si>
    <t xml:space="preserve">Индексы цен производителей на внутреннем  рынке </t>
  </si>
  <si>
    <t>г/г</t>
  </si>
  <si>
    <t xml:space="preserve">    к предыдущему кварталу</t>
  </si>
  <si>
    <r>
      <t xml:space="preserve">  уголь энергетический каменный</t>
    </r>
    <r>
      <rPr>
        <vertAlign val="superscript"/>
        <sz val="12"/>
        <rFont val="Arial"/>
        <family val="2"/>
        <charset val="204"/>
      </rPr>
      <t>1</t>
    </r>
  </si>
  <si>
    <r>
      <t xml:space="preserve">  уголь энергетический каменный</t>
    </r>
    <r>
      <rPr>
        <vertAlign val="superscript"/>
        <sz val="13"/>
        <rFont val="Arial"/>
        <family val="2"/>
        <charset val="204"/>
      </rPr>
      <t>1</t>
    </r>
  </si>
  <si>
    <t>Производство текстильных изделий, Производство одежды, Производство кожи и изделий из кожи (13, 14, 15)</t>
  </si>
  <si>
    <t>Производство химических веществ и химических продуктов, Производство лекарственных средств и материалов, применяемых в медицинских целях, Производство резиновых и пластмассовых изделий (20, 21, 22)</t>
  </si>
  <si>
    <t>Обеспечение электрической энергией, газом и паром; кондиционирование воздуха (35)</t>
  </si>
  <si>
    <r>
      <t>Транспорт, вкл. трубопроводный</t>
    </r>
    <r>
      <rPr>
        <b/>
        <vertAlign val="superscript"/>
        <sz val="12"/>
        <color rgb="FF203277"/>
        <rFont val="Arial"/>
        <family val="2"/>
        <charset val="204"/>
      </rPr>
      <t>2</t>
    </r>
  </si>
  <si>
    <r>
      <t>Транспорт, вкл. трубопроводный</t>
    </r>
    <r>
      <rPr>
        <b/>
        <vertAlign val="superscript"/>
        <sz val="13"/>
        <rFont val="Arial"/>
        <family val="2"/>
        <charset val="204"/>
      </rPr>
      <t>2</t>
    </r>
  </si>
  <si>
    <r>
      <t>Инвестиции в основной капитал</t>
    </r>
    <r>
      <rPr>
        <b/>
        <vertAlign val="superscript"/>
        <sz val="12"/>
        <color rgb="FF203277"/>
        <rFont val="Arial"/>
        <family val="2"/>
        <charset val="204"/>
      </rPr>
      <t>3</t>
    </r>
  </si>
  <si>
    <r>
      <t>Инвестиции в основной капитал</t>
    </r>
    <r>
      <rPr>
        <b/>
        <vertAlign val="superscript"/>
        <sz val="13"/>
        <color rgb="FF000000"/>
        <rFont val="Arial"/>
        <family val="2"/>
        <charset val="204"/>
      </rPr>
      <t>3</t>
    </r>
  </si>
  <si>
    <t xml:space="preserve">Оборот розничной торговли </t>
  </si>
  <si>
    <t>Платные услуги населению</t>
  </si>
  <si>
    <t xml:space="preserve"> Базовый вариант</t>
  </si>
  <si>
    <r>
      <t xml:space="preserve">  ИЦП</t>
    </r>
    <r>
      <rPr>
        <vertAlign val="superscript"/>
        <sz val="13"/>
        <rFont val="Arial"/>
        <family val="2"/>
        <charset val="204"/>
      </rPr>
      <t>5</t>
    </r>
    <r>
      <rPr>
        <sz val="13"/>
        <rFont val="Arial"/>
        <family val="2"/>
        <charset val="204"/>
      </rPr>
      <t xml:space="preserve"> с исключением трубопроводного транспорта</t>
    </r>
  </si>
  <si>
    <t>Производство пищевых продуктов, Производство напитков, Производство табачных изделий (10, 11, 12)</t>
  </si>
  <si>
    <t>Производство химических веществ и химических продуктов, производство лекарственных средств и материалов, применяемых в медицинских целях, производство резиновых и пластмассовых изделий (20, 21, 22)</t>
  </si>
  <si>
    <t>Прогноз индексов цен производителей и индексов-дефляторов
 по видам экономической деятельности на 2025 год</t>
  </si>
  <si>
    <t>1кв.25</t>
  </si>
  <si>
    <t>2кв.25</t>
  </si>
  <si>
    <t>3кв.25</t>
  </si>
  <si>
    <t>4кв.25</t>
  </si>
  <si>
    <t>Министерство экономического развития
Российской Федерации</t>
  </si>
  <si>
    <r>
      <t>Прогноз индексов цен производителей</t>
    </r>
    <r>
      <rPr>
        <b/>
        <vertAlign val="superscript"/>
        <sz val="16"/>
        <color rgb="FF203277"/>
        <rFont val="Arial"/>
        <family val="2"/>
        <charset val="204"/>
      </rPr>
      <t>1</t>
    </r>
    <r>
      <rPr>
        <b/>
        <sz val="16"/>
        <color rgb="FF203277"/>
        <rFont val="Arial"/>
        <family val="2"/>
        <charset val="204"/>
      </rPr>
      <t xml:space="preserve"> и индексов-дефляторов
по видам экономической деятельности на период до 2028 года, в % г/г</t>
    </r>
  </si>
  <si>
    <r>
      <rPr>
        <vertAlign val="superscript"/>
        <sz val="10"/>
        <color theme="1"/>
        <rFont val="Arial"/>
        <family val="2"/>
        <charset val="204"/>
      </rPr>
      <t>1)</t>
    </r>
    <r>
      <rPr>
        <sz val="10"/>
        <color theme="1"/>
        <rFont val="Arial"/>
        <family val="2"/>
        <charset val="204"/>
      </rPr>
      <t xml:space="preserve"> На продукцию, реализованную на внутренний рынок.</t>
    </r>
  </si>
  <si>
    <r>
      <rPr>
        <vertAlign val="superscript"/>
        <sz val="10"/>
        <rFont val="Arial"/>
        <family val="2"/>
        <charset val="204"/>
      </rPr>
      <t>2)</t>
    </r>
    <r>
      <rPr>
        <sz val="10"/>
        <rFont val="Arial"/>
        <family val="2"/>
        <charset val="204"/>
      </rPr>
      <t xml:space="preserve"> Индексы-дефляторы, выделены курсивом - оценка.</t>
    </r>
  </si>
  <si>
    <r>
      <rPr>
        <vertAlign val="superscript"/>
        <sz val="10"/>
        <color theme="1"/>
        <rFont val="Arial"/>
        <family val="2"/>
        <charset val="204"/>
      </rPr>
      <t>3)</t>
    </r>
    <r>
      <rPr>
        <sz val="10"/>
        <color theme="1"/>
        <rFont val="Arial"/>
        <family val="2"/>
        <charset val="204"/>
      </rPr>
      <t xml:space="preserve"> В соответствии с Общероссийским классификатором продукции по видам экономической деятельности (ОКПД2) ОК 034-2014 (КПЕС 2008)  уголь, за исключением антрацита, угля коксующегося и угля бурого (05.10.10.130).</t>
    </r>
  </si>
  <si>
    <r>
      <rPr>
        <vertAlign val="superscript"/>
        <sz val="10"/>
        <color theme="1"/>
        <rFont val="Arial"/>
        <family val="2"/>
        <charset val="204"/>
      </rPr>
      <t xml:space="preserve">4) </t>
    </r>
    <r>
      <rPr>
        <sz val="10"/>
        <color theme="1"/>
        <rFont val="Arial"/>
        <family val="2"/>
        <charset val="204"/>
      </rPr>
      <t>По виду деятельности "Транспортировка и хранение".</t>
    </r>
  </si>
  <si>
    <r>
      <rPr>
        <vertAlign val="superscript"/>
        <sz val="10"/>
        <color theme="1"/>
        <rFont val="Arial"/>
        <family val="2"/>
        <charset val="204"/>
      </rPr>
      <t xml:space="preserve">5) </t>
    </r>
    <r>
      <rPr>
        <sz val="10"/>
        <color theme="1"/>
        <rFont val="Arial"/>
        <family val="2"/>
        <charset val="204"/>
      </rPr>
      <t>Индекс тарифов на грузовые перевозки.</t>
    </r>
  </si>
  <si>
    <r>
      <rPr>
        <vertAlign val="superscript"/>
        <sz val="10"/>
        <color theme="1"/>
        <rFont val="Arial"/>
        <family val="2"/>
        <charset val="204"/>
      </rPr>
      <t xml:space="preserve">6) </t>
    </r>
    <r>
      <rPr>
        <sz val="10"/>
        <color theme="1"/>
        <rFont val="Arial"/>
        <family val="2"/>
        <charset val="204"/>
      </rPr>
      <t>За счет всех источников финансирования.</t>
    </r>
  </si>
  <si>
    <r>
      <rPr>
        <vertAlign val="superscript"/>
        <sz val="10"/>
        <color theme="1"/>
        <rFont val="Arial"/>
        <family val="2"/>
        <charset val="204"/>
      </rPr>
      <t xml:space="preserve">7) </t>
    </r>
    <r>
      <rPr>
        <sz val="10"/>
        <color theme="1"/>
        <rFont val="Arial"/>
        <family val="2"/>
        <charset val="204"/>
      </rPr>
      <t>С учетом НДС, косвенных налогов, торгово-транспортной наценки.</t>
    </r>
  </si>
  <si>
    <t>Прогноз индексов цен производителей и индексов-дефляторов
 по видам экономической деятельности на 2026 год</t>
  </si>
  <si>
    <t>1кв.26</t>
  </si>
  <si>
    <t>2кв.26</t>
  </si>
  <si>
    <t>3кв.26</t>
  </si>
  <si>
    <t>4кв.26</t>
  </si>
  <si>
    <r>
      <rPr>
        <vertAlign val="superscript"/>
        <sz val="10"/>
        <color indexed="8"/>
        <rFont val="Arial"/>
        <family val="2"/>
        <charset val="204"/>
      </rPr>
      <t>1)</t>
    </r>
    <r>
      <rPr>
        <sz val="10"/>
        <color indexed="8"/>
        <rFont val="Arial"/>
        <family val="2"/>
        <charset val="204"/>
      </rPr>
      <t xml:space="preserve"> В соответствии с Общероссийским классификатором продукции по видам экономической деятельности (ОКПД2) ОК 034-2014 (КПЕС 2008)  уголь, за исключением антрацита, угля коксующегося и угля бурого (05.10.10.130).</t>
    </r>
  </si>
  <si>
    <r>
      <rPr>
        <vertAlign val="superscript"/>
        <sz val="10"/>
        <color theme="1"/>
        <rFont val="Arial"/>
        <family val="2"/>
        <charset val="204"/>
      </rPr>
      <t>2)</t>
    </r>
    <r>
      <rPr>
        <sz val="10"/>
        <color theme="1"/>
        <rFont val="Arial"/>
        <family val="2"/>
        <charset val="204"/>
      </rPr>
      <t xml:space="preserve"> Дефлятор по виду деятельности "Транспортировка и хранение", индекс тарифов на грузовые перевозки.</t>
    </r>
  </si>
  <si>
    <r>
      <rPr>
        <vertAlign val="superscript"/>
        <sz val="10"/>
        <color indexed="8"/>
        <rFont val="Arial"/>
        <family val="2"/>
        <charset val="204"/>
      </rPr>
      <t>3)</t>
    </r>
    <r>
      <rPr>
        <sz val="10"/>
        <color indexed="8"/>
        <rFont val="Arial"/>
        <family val="2"/>
        <charset val="204"/>
      </rPr>
      <t xml:space="preserve"> За счет всех источников финансирования.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</si>
</sst>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_)"/>
    <numFmt numFmtId="166" formatCode="0.0_)"/>
    <numFmt numFmtId="167" formatCode="0.000"/>
    <numFmt numFmtId="168" formatCode="General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color rgb="FF203277"/>
      <name val="Arial"/>
      <family val="2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203277"/>
      <name val="Arial"/>
      <family val="2"/>
      <charset val="204"/>
    </font>
    <font>
      <sz val="10"/>
      <name val="Helv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name val="Arial Cyr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sz val="12"/>
      <color rgb="FF203277"/>
      <name val="Arial"/>
      <family val="2"/>
      <charset val="204"/>
    </font>
    <font>
      <b/>
      <vertAlign val="superscript"/>
      <sz val="16"/>
      <color rgb="FF203277"/>
      <name val="Arial"/>
      <family val="2"/>
      <charset val="204"/>
    </font>
    <font>
      <b/>
      <vertAlign val="superscript"/>
      <sz val="13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vertAlign val="superscript"/>
      <sz val="13"/>
      <color indexed="8"/>
      <name val="Arial"/>
      <family val="2"/>
      <charset val="204"/>
    </font>
    <font>
      <b/>
      <i/>
      <sz val="12"/>
      <name val="Arial"/>
      <family val="2"/>
      <charset val="204"/>
    </font>
    <font>
      <b/>
      <vertAlign val="superscript"/>
      <sz val="13"/>
      <color indexed="8"/>
      <name val="Arial"/>
      <family val="2"/>
      <charset val="204"/>
    </font>
    <font>
      <vertAlign val="superscript"/>
      <sz val="13"/>
      <name val="Arial"/>
      <family val="2"/>
      <charset val="204"/>
    </font>
    <font>
      <sz val="13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color theme="8" tint="-0.499984740745262"/>
      <name val="Arial"/>
      <family val="2"/>
      <charset val="204"/>
    </font>
    <font>
      <i/>
      <sz val="12"/>
      <name val="Arial"/>
      <family val="2"/>
      <charset val="204"/>
    </font>
    <font>
      <i/>
      <sz val="10"/>
      <color indexed="8"/>
      <name val="Courier"/>
      <family val="1"/>
      <charset val="204"/>
    </font>
    <font>
      <vertAlign val="superscript"/>
      <sz val="12"/>
      <name val="Arial"/>
      <family val="2"/>
      <charset val="204"/>
    </font>
    <font>
      <b/>
      <sz val="10"/>
      <color indexed="8"/>
      <name val="Courier"/>
      <family val="1"/>
      <charset val="204"/>
    </font>
    <font>
      <sz val="10"/>
      <color indexed="10"/>
      <name val="Courier"/>
      <family val="1"/>
      <charset val="204"/>
    </font>
    <font>
      <b/>
      <vertAlign val="superscript"/>
      <sz val="12"/>
      <color rgb="FF203277"/>
      <name val="Arial"/>
      <family val="2"/>
      <charset val="204"/>
    </font>
    <font>
      <sz val="10"/>
      <color rgb="FFFF0000"/>
      <name val="Courier"/>
      <family val="1"/>
      <charset val="204"/>
    </font>
    <font>
      <b/>
      <vertAlign val="superscript"/>
      <sz val="13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b/>
      <sz val="16"/>
      <color rgb="FF2C2C84"/>
      <name val="Arial"/>
      <family val="2"/>
      <charset val="204"/>
    </font>
    <font>
      <b/>
      <sz val="12"/>
      <color rgb="FF2C2C84"/>
      <name val="Arial"/>
      <family val="2"/>
      <charset val="204"/>
    </font>
    <font>
      <vertAlign val="superscript"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1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6" fillId="0" borderId="0"/>
    <xf numFmtId="0" fontId="10" fillId="0" borderId="0"/>
    <xf numFmtId="0" fontId="11" fillId="0" borderId="0"/>
    <xf numFmtId="0" fontId="2" fillId="0" borderId="0"/>
    <xf numFmtId="0" fontId="2" fillId="0" borderId="0"/>
    <xf numFmtId="0" fontId="6" fillId="0" borderId="0">
      <alignment vertical="top"/>
    </xf>
    <xf numFmtId="165" fontId="15" fillId="0" borderId="0"/>
    <xf numFmtId="165" fontId="15" fillId="0" borderId="0"/>
    <xf numFmtId="165" fontId="15" fillId="0" borderId="0"/>
    <xf numFmtId="168" fontId="6" fillId="0" borderId="0"/>
    <xf numFmtId="0" fontId="15" fillId="0" borderId="0">
      <alignment vertical="top"/>
    </xf>
    <xf numFmtId="0" fontId="1" fillId="0" borderId="0"/>
    <xf numFmtId="0" fontId="1" fillId="0" borderId="0"/>
  </cellStyleXfs>
  <cellXfs count="243">
    <xf numFmtId="0" fontId="0" fillId="0" borderId="0" xfId="0"/>
    <xf numFmtId="0" fontId="2" fillId="0" borderId="0" xfId="6"/>
    <xf numFmtId="0" fontId="14" fillId="0" borderId="14" xfId="7" applyFont="1" applyBorder="1" applyAlignment="1"/>
    <xf numFmtId="0" fontId="14" fillId="0" borderId="14" xfId="7" applyFont="1" applyBorder="1" applyAlignment="1">
      <alignment horizontal="left" indent="3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3" xfId="7" applyFill="1" applyBorder="1" applyAlignment="1"/>
    <xf numFmtId="164" fontId="0" fillId="0" borderId="0" xfId="0" applyNumberFormat="1" applyBorder="1" applyAlignment="1">
      <alignment horizontal="center" vertical="center"/>
    </xf>
    <xf numFmtId="17" fontId="0" fillId="0" borderId="0" xfId="0" applyNumberFormat="1"/>
    <xf numFmtId="0" fontId="6" fillId="0" borderId="15" xfId="7" applyFill="1" applyBorder="1" applyAlignment="1"/>
    <xf numFmtId="164" fontId="0" fillId="0" borderId="0" xfId="0" applyNumberFormat="1" applyAlignment="1">
      <alignment horizontal="center" vertical="center"/>
    </xf>
    <xf numFmtId="17" fontId="6" fillId="0" borderId="3" xfId="7" applyNumberFormat="1" applyFill="1" applyBorder="1" applyAlignment="1"/>
    <xf numFmtId="17" fontId="6" fillId="0" borderId="15" xfId="7" applyNumberFormat="1" applyFill="1" applyBorder="1" applyAlignment="1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/>
    <xf numFmtId="17" fontId="0" fillId="0" borderId="16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16" xfId="0" applyBorder="1"/>
    <xf numFmtId="0" fontId="4" fillId="0" borderId="0" xfId="2" applyFont="1" applyFill="1" applyBorder="1"/>
    <xf numFmtId="165" fontId="17" fillId="0" borderId="18" xfId="9" applyFont="1" applyFill="1" applyBorder="1" applyAlignment="1" applyProtection="1">
      <alignment horizontal="center" vertical="center" wrapText="1"/>
      <protection locked="0"/>
    </xf>
    <xf numFmtId="165" fontId="17" fillId="0" borderId="19" xfId="9" applyFont="1" applyFill="1" applyBorder="1" applyAlignment="1" applyProtection="1">
      <alignment horizontal="center" vertical="center" wrapText="1"/>
      <protection locked="0"/>
    </xf>
    <xf numFmtId="0" fontId="8" fillId="0" borderId="28" xfId="6" applyFont="1" applyFill="1" applyBorder="1" applyAlignment="1">
      <alignment horizontal="center"/>
    </xf>
    <xf numFmtId="166" fontId="8" fillId="0" borderId="30" xfId="9" applyNumberFormat="1" applyFont="1" applyFill="1" applyBorder="1" applyAlignment="1">
      <alignment horizontal="center" vertical="center"/>
    </xf>
    <xf numFmtId="166" fontId="7" fillId="0" borderId="30" xfId="9" applyNumberFormat="1" applyFont="1" applyFill="1" applyBorder="1" applyAlignment="1">
      <alignment horizontal="center" vertical="center"/>
    </xf>
    <xf numFmtId="0" fontId="2" fillId="2" borderId="0" xfId="6" applyFill="1"/>
    <xf numFmtId="166" fontId="7" fillId="0" borderId="32" xfId="9" applyNumberFormat="1" applyFont="1" applyFill="1" applyBorder="1" applyAlignment="1">
      <alignment horizontal="center" vertical="center"/>
    </xf>
    <xf numFmtId="166" fontId="7" fillId="0" borderId="11" xfId="9" applyNumberFormat="1" applyFont="1" applyFill="1" applyBorder="1" applyAlignment="1">
      <alignment horizontal="center" vertical="center"/>
    </xf>
    <xf numFmtId="166" fontId="7" fillId="0" borderId="0" xfId="9" applyNumberFormat="1" applyFont="1" applyBorder="1" applyAlignment="1">
      <alignment horizontal="center" vertical="center"/>
    </xf>
    <xf numFmtId="165" fontId="18" fillId="0" borderId="0" xfId="10" applyFont="1" applyBorder="1"/>
    <xf numFmtId="166" fontId="9" fillId="3" borderId="16" xfId="10" applyNumberFormat="1" applyFont="1" applyFill="1" applyBorder="1" applyAlignment="1">
      <alignment horizontal="center" vertical="center"/>
    </xf>
    <xf numFmtId="166" fontId="9" fillId="3" borderId="43" xfId="10" applyNumberFormat="1" applyFont="1" applyFill="1" applyBorder="1" applyAlignment="1">
      <alignment horizontal="center" vertical="center"/>
    </xf>
    <xf numFmtId="165" fontId="18" fillId="0" borderId="0" xfId="10" applyFont="1" applyFill="1" applyBorder="1"/>
    <xf numFmtId="166" fontId="31" fillId="2" borderId="30" xfId="10" applyNumberFormat="1" applyFont="1" applyFill="1" applyBorder="1" applyAlignment="1">
      <alignment horizontal="center" vertical="center"/>
    </xf>
    <xf numFmtId="166" fontId="22" fillId="2" borderId="44" xfId="10" applyNumberFormat="1" applyFont="1" applyFill="1" applyBorder="1" applyAlignment="1">
      <alignment horizontal="center" vertical="center"/>
    </xf>
    <xf numFmtId="165" fontId="32" fillId="0" borderId="0" xfId="10" applyFont="1" applyFill="1" applyBorder="1"/>
    <xf numFmtId="166" fontId="16" fillId="2" borderId="25" xfId="10" applyNumberFormat="1" applyFont="1" applyFill="1" applyBorder="1" applyAlignment="1">
      <alignment horizontal="center" vertical="center"/>
    </xf>
    <xf numFmtId="166" fontId="16" fillId="2" borderId="46" xfId="10" applyNumberFormat="1" applyFont="1" applyFill="1" applyBorder="1" applyAlignment="1">
      <alignment horizontal="center" vertical="center"/>
    </xf>
    <xf numFmtId="166" fontId="16" fillId="2" borderId="30" xfId="10" applyNumberFormat="1" applyFont="1" applyFill="1" applyBorder="1" applyAlignment="1">
      <alignment horizontal="center" vertical="center"/>
    </xf>
    <xf numFmtId="166" fontId="16" fillId="2" borderId="44" xfId="10" applyNumberFormat="1" applyFont="1" applyFill="1" applyBorder="1" applyAlignment="1">
      <alignment horizontal="center" vertical="center"/>
    </xf>
    <xf numFmtId="166" fontId="22" fillId="2" borderId="30" xfId="10" applyNumberFormat="1" applyFont="1" applyFill="1" applyBorder="1" applyAlignment="1">
      <alignment horizontal="center" vertical="center"/>
    </xf>
    <xf numFmtId="166" fontId="16" fillId="0" borderId="44" xfId="10" applyNumberFormat="1" applyFont="1" applyFill="1" applyBorder="1" applyAlignment="1">
      <alignment horizontal="center" vertical="center"/>
    </xf>
    <xf numFmtId="166" fontId="16" fillId="2" borderId="32" xfId="10" applyNumberFormat="1" applyFont="1" applyFill="1" applyBorder="1" applyAlignment="1">
      <alignment horizontal="center" vertical="center"/>
    </xf>
    <xf numFmtId="166" fontId="16" fillId="2" borderId="47" xfId="10" applyNumberFormat="1" applyFont="1" applyFill="1" applyBorder="1" applyAlignment="1">
      <alignment horizontal="center" vertical="center"/>
    </xf>
    <xf numFmtId="165" fontId="34" fillId="0" borderId="0" xfId="10" applyFont="1" applyFill="1" applyBorder="1"/>
    <xf numFmtId="166" fontId="9" fillId="3" borderId="32" xfId="10" applyNumberFormat="1" applyFont="1" applyFill="1" applyBorder="1" applyAlignment="1">
      <alignment horizontal="center" vertical="center"/>
    </xf>
    <xf numFmtId="166" fontId="9" fillId="3" borderId="47" xfId="10" applyNumberFormat="1" applyFont="1" applyFill="1" applyBorder="1" applyAlignment="1">
      <alignment horizontal="center" vertical="center"/>
    </xf>
    <xf numFmtId="166" fontId="16" fillId="2" borderId="11" xfId="10" applyNumberFormat="1" applyFont="1" applyFill="1" applyBorder="1" applyAlignment="1">
      <alignment horizontal="center" vertical="center"/>
    </xf>
    <xf numFmtId="166" fontId="7" fillId="2" borderId="34" xfId="10" applyNumberFormat="1" applyFont="1" applyFill="1" applyBorder="1" applyAlignment="1">
      <alignment horizontal="center" vertical="center"/>
    </xf>
    <xf numFmtId="166" fontId="16" fillId="2" borderId="12" xfId="10" applyNumberFormat="1" applyFont="1" applyFill="1" applyBorder="1" applyAlignment="1">
      <alignment horizontal="center" vertical="center"/>
    </xf>
    <xf numFmtId="165" fontId="35" fillId="0" borderId="0" xfId="10" applyFont="1" applyBorder="1"/>
    <xf numFmtId="166" fontId="7" fillId="2" borderId="30" xfId="10" applyNumberFormat="1" applyFont="1" applyFill="1" applyBorder="1" applyAlignment="1">
      <alignment horizontal="center" vertical="center"/>
    </xf>
    <xf numFmtId="165" fontId="37" fillId="0" borderId="0" xfId="10" applyFont="1" applyFill="1" applyBorder="1"/>
    <xf numFmtId="166" fontId="7" fillId="2" borderId="11" xfId="10" applyNumberFormat="1" applyFont="1" applyFill="1" applyBorder="1" applyAlignment="1">
      <alignment horizontal="center" vertical="center"/>
    </xf>
    <xf numFmtId="166" fontId="17" fillId="2" borderId="16" xfId="10" applyNumberFormat="1" applyFont="1" applyFill="1" applyBorder="1" applyAlignment="1">
      <alignment horizontal="center" vertical="center"/>
    </xf>
    <xf numFmtId="165" fontId="39" fillId="2" borderId="0" xfId="10" applyFont="1" applyFill="1" applyBorder="1"/>
    <xf numFmtId="165" fontId="39" fillId="2" borderId="0" xfId="10" applyFont="1" applyFill="1"/>
    <xf numFmtId="165" fontId="18" fillId="0" borderId="0" xfId="10" applyFont="1"/>
    <xf numFmtId="166" fontId="8" fillId="0" borderId="44" xfId="9" applyNumberFormat="1" applyFont="1" applyFill="1" applyBorder="1" applyAlignment="1">
      <alignment horizontal="center" vertical="center"/>
    </xf>
    <xf numFmtId="166" fontId="7" fillId="0" borderId="44" xfId="9" applyNumberFormat="1" applyFont="1" applyFill="1" applyBorder="1" applyAlignment="1">
      <alignment horizontal="center" vertical="center"/>
    </xf>
    <xf numFmtId="166" fontId="7" fillId="0" borderId="47" xfId="9" applyNumberFormat="1" applyFont="1" applyFill="1" applyBorder="1" applyAlignment="1">
      <alignment horizontal="center" vertical="center"/>
    </xf>
    <xf numFmtId="166" fontId="7" fillId="0" borderId="12" xfId="9" applyNumberFormat="1" applyFont="1" applyFill="1" applyBorder="1" applyAlignment="1">
      <alignment horizontal="center" vertical="center"/>
    </xf>
    <xf numFmtId="166" fontId="8" fillId="0" borderId="32" xfId="9" applyNumberFormat="1" applyFont="1" applyFill="1" applyBorder="1" applyAlignment="1">
      <alignment horizontal="center" vertical="center"/>
    </xf>
    <xf numFmtId="166" fontId="8" fillId="0" borderId="47" xfId="9" applyNumberFormat="1" applyFont="1" applyFill="1" applyBorder="1" applyAlignment="1">
      <alignment horizontal="center" vertical="center"/>
    </xf>
    <xf numFmtId="165" fontId="16" fillId="0" borderId="1" xfId="9" applyFont="1" applyBorder="1" applyAlignment="1" applyProtection="1">
      <alignment horizontal="center" vertical="center"/>
      <protection locked="0"/>
    </xf>
    <xf numFmtId="165" fontId="8" fillId="0" borderId="2" xfId="9" applyFont="1" applyBorder="1" applyAlignment="1" applyProtection="1">
      <alignment horizontal="center" vertical="center"/>
      <protection locked="0"/>
    </xf>
    <xf numFmtId="165" fontId="17" fillId="0" borderId="4" xfId="9" applyFont="1" applyFill="1" applyBorder="1" applyAlignment="1">
      <alignment vertical="center"/>
    </xf>
    <xf numFmtId="165" fontId="16" fillId="0" borderId="4" xfId="9" applyFont="1" applyFill="1" applyBorder="1" applyAlignment="1">
      <alignment vertical="center"/>
    </xf>
    <xf numFmtId="165" fontId="22" fillId="0" borderId="4" xfId="9" applyFont="1" applyFill="1" applyBorder="1" applyAlignment="1">
      <alignment vertical="center" wrapText="1"/>
    </xf>
    <xf numFmtId="165" fontId="16" fillId="2" borderId="8" xfId="9" applyFont="1" applyFill="1" applyBorder="1" applyAlignment="1">
      <alignment vertical="center"/>
    </xf>
    <xf numFmtId="165" fontId="16" fillId="2" borderId="4" xfId="9" applyFont="1" applyFill="1" applyBorder="1" applyAlignment="1">
      <alignment vertical="center"/>
    </xf>
    <xf numFmtId="165" fontId="16" fillId="0" borderId="2" xfId="9" applyFont="1" applyFill="1" applyBorder="1" applyAlignment="1">
      <alignment vertical="center"/>
    </xf>
    <xf numFmtId="165" fontId="16" fillId="0" borderId="8" xfId="9" applyFont="1" applyFill="1" applyBorder="1" applyAlignment="1">
      <alignment vertical="center"/>
    </xf>
    <xf numFmtId="165" fontId="16" fillId="0" borderId="8" xfId="9" applyFont="1" applyFill="1" applyBorder="1" applyAlignment="1">
      <alignment vertical="center" wrapText="1"/>
    </xf>
    <xf numFmtId="165" fontId="7" fillId="0" borderId="4" xfId="9" applyFont="1" applyFill="1" applyBorder="1" applyAlignment="1">
      <alignment vertical="center"/>
    </xf>
    <xf numFmtId="165" fontId="7" fillId="0" borderId="8" xfId="9" applyFont="1" applyFill="1" applyBorder="1" applyAlignment="1">
      <alignment vertical="center" wrapText="1"/>
    </xf>
    <xf numFmtId="166" fontId="7" fillId="2" borderId="25" xfId="9" applyNumberFormat="1" applyFont="1" applyFill="1" applyBorder="1" applyAlignment="1">
      <alignment horizontal="center" vertical="center"/>
    </xf>
    <xf numFmtId="166" fontId="7" fillId="2" borderId="30" xfId="9" applyNumberFormat="1" applyFont="1" applyFill="1" applyBorder="1" applyAlignment="1">
      <alignment horizontal="center" vertical="center"/>
    </xf>
    <xf numFmtId="166" fontId="9" fillId="3" borderId="18" xfId="10" applyNumberFormat="1" applyFont="1" applyFill="1" applyBorder="1" applyAlignment="1">
      <alignment horizontal="center" vertical="center"/>
    </xf>
    <xf numFmtId="166" fontId="27" fillId="2" borderId="25" xfId="9" applyNumberFormat="1" applyFont="1" applyFill="1" applyBorder="1" applyAlignment="1">
      <alignment horizontal="center" vertical="center"/>
    </xf>
    <xf numFmtId="166" fontId="27" fillId="2" borderId="30" xfId="9" applyNumberFormat="1" applyFont="1" applyFill="1" applyBorder="1" applyAlignment="1">
      <alignment horizontal="center" vertical="center"/>
    </xf>
    <xf numFmtId="165" fontId="17" fillId="0" borderId="39" xfId="9" applyFont="1" applyFill="1" applyBorder="1" applyAlignment="1" applyProtection="1">
      <alignment horizontal="center" vertical="center" wrapText="1"/>
      <protection locked="0"/>
    </xf>
    <xf numFmtId="0" fontId="8" fillId="0" borderId="48" xfId="6" applyFont="1" applyFill="1" applyBorder="1" applyAlignment="1">
      <alignment horizontal="center"/>
    </xf>
    <xf numFmtId="166" fontId="8" fillId="0" borderId="29" xfId="9" applyNumberFormat="1" applyFont="1" applyFill="1" applyBorder="1" applyAlignment="1">
      <alignment horizontal="center" vertical="center"/>
    </xf>
    <xf numFmtId="166" fontId="7" fillId="0" borderId="29" xfId="9" applyNumberFormat="1" applyFont="1" applyFill="1" applyBorder="1" applyAlignment="1">
      <alignment horizontal="center" vertical="center"/>
    </xf>
    <xf numFmtId="166" fontId="7" fillId="0" borderId="31" xfId="9" applyNumberFormat="1" applyFont="1" applyFill="1" applyBorder="1" applyAlignment="1">
      <alignment horizontal="center" vertical="center"/>
    </xf>
    <xf numFmtId="166" fontId="7" fillId="0" borderId="10" xfId="9" applyNumberFormat="1" applyFont="1" applyFill="1" applyBorder="1" applyAlignment="1">
      <alignment horizontal="center" vertical="center"/>
    </xf>
    <xf numFmtId="166" fontId="24" fillId="0" borderId="29" xfId="9" applyNumberFormat="1" applyFont="1" applyFill="1" applyBorder="1" applyAlignment="1">
      <alignment horizontal="center" vertical="center"/>
    </xf>
    <xf numFmtId="165" fontId="31" fillId="2" borderId="4" xfId="10" applyFont="1" applyFill="1" applyBorder="1" applyAlignment="1" applyProtection="1">
      <alignment horizontal="left" vertical="center" wrapText="1"/>
      <protection locked="0"/>
    </xf>
    <xf numFmtId="165" fontId="9" fillId="3" borderId="9" xfId="10" applyFont="1" applyFill="1" applyBorder="1" applyAlignment="1" applyProtection="1">
      <alignment horizontal="left" vertical="center" wrapText="1"/>
      <protection locked="0"/>
    </xf>
    <xf numFmtId="165" fontId="7" fillId="2" borderId="24" xfId="10" applyFont="1" applyFill="1" applyBorder="1" applyAlignment="1" applyProtection="1">
      <alignment horizontal="left" vertical="center" wrapText="1"/>
      <protection locked="0"/>
    </xf>
    <xf numFmtId="165" fontId="16" fillId="2" borderId="4" xfId="10" applyFont="1" applyFill="1" applyBorder="1" applyAlignment="1" applyProtection="1">
      <alignment horizontal="left" vertical="center" wrapText="1"/>
      <protection locked="0"/>
    </xf>
    <xf numFmtId="165" fontId="31" fillId="2" borderId="4" xfId="10" applyFont="1" applyFill="1" applyBorder="1" applyAlignment="1" applyProtection="1">
      <alignment horizontal="left" vertical="center" wrapText="1" indent="1"/>
      <protection locked="0"/>
    </xf>
    <xf numFmtId="165" fontId="7" fillId="2" borderId="4" xfId="10" applyFont="1" applyFill="1" applyBorder="1" applyAlignment="1" applyProtection="1">
      <alignment horizontal="left" vertical="center" wrapText="1"/>
      <protection locked="0"/>
    </xf>
    <xf numFmtId="165" fontId="16" fillId="2" borderId="8" xfId="10" applyFont="1" applyFill="1" applyBorder="1" applyAlignment="1" applyProtection="1">
      <alignment horizontal="left" vertical="center" wrapText="1"/>
      <protection locked="0"/>
    </xf>
    <xf numFmtId="165" fontId="9" fillId="3" borderId="8" xfId="10" applyFont="1" applyFill="1" applyBorder="1" applyAlignment="1" applyProtection="1">
      <alignment horizontal="left" vertical="center" wrapText="1"/>
      <protection locked="0"/>
    </xf>
    <xf numFmtId="165" fontId="16" fillId="2" borderId="2" xfId="10" applyFont="1" applyFill="1" applyBorder="1" applyAlignment="1" applyProtection="1">
      <alignment horizontal="left" vertical="center" wrapText="1"/>
      <protection locked="0"/>
    </xf>
    <xf numFmtId="49" fontId="16" fillId="2" borderId="4" xfId="10" applyNumberFormat="1" applyFont="1" applyFill="1" applyBorder="1" applyAlignment="1" applyProtection="1">
      <alignment horizontal="left" vertical="center"/>
      <protection locked="0"/>
    </xf>
    <xf numFmtId="165" fontId="9" fillId="3" borderId="7" xfId="10" applyFont="1" applyFill="1" applyBorder="1" applyAlignment="1" applyProtection="1">
      <alignment horizontal="left" vertical="center" wrapText="1"/>
      <protection locked="0"/>
    </xf>
    <xf numFmtId="166" fontId="9" fillId="3" borderId="19" xfId="10" applyNumberFormat="1" applyFont="1" applyFill="1" applyBorder="1" applyAlignment="1">
      <alignment horizontal="center" vertical="center"/>
    </xf>
    <xf numFmtId="166" fontId="9" fillId="2" borderId="16" xfId="10" applyNumberFormat="1" applyFont="1" applyFill="1" applyBorder="1" applyAlignment="1">
      <alignment horizontal="center" vertical="center"/>
    </xf>
    <xf numFmtId="166" fontId="7" fillId="2" borderId="16" xfId="10" applyNumberFormat="1" applyFont="1" applyFill="1" applyBorder="1" applyAlignment="1">
      <alignment horizontal="center" vertical="center"/>
    </xf>
    <xf numFmtId="165" fontId="9" fillId="2" borderId="9" xfId="10" applyFont="1" applyFill="1" applyBorder="1" applyAlignment="1" applyProtection="1">
      <alignment horizontal="left" vertical="center" wrapText="1"/>
      <protection locked="0"/>
    </xf>
    <xf numFmtId="166" fontId="9" fillId="2" borderId="43" xfId="10" applyNumberFormat="1" applyFont="1" applyFill="1" applyBorder="1" applyAlignment="1">
      <alignment horizontal="center" vertical="center"/>
    </xf>
    <xf numFmtId="166" fontId="9" fillId="2" borderId="9" xfId="10" applyNumberFormat="1" applyFont="1" applyFill="1" applyBorder="1" applyAlignment="1" applyProtection="1">
      <alignment horizontal="left" vertical="center" wrapText="1"/>
      <protection locked="0"/>
    </xf>
    <xf numFmtId="165" fontId="42" fillId="2" borderId="9" xfId="10" applyFont="1" applyFill="1" applyBorder="1" applyAlignment="1" applyProtection="1">
      <alignment horizontal="left" vertical="center"/>
      <protection locked="0"/>
    </xf>
    <xf numFmtId="166" fontId="7" fillId="2" borderId="43" xfId="10" applyNumberFormat="1" applyFont="1" applyFill="1" applyBorder="1" applyAlignment="1">
      <alignment horizontal="center" vertical="center"/>
    </xf>
    <xf numFmtId="166" fontId="42" fillId="2" borderId="9" xfId="10" applyNumberFormat="1" applyFont="1" applyFill="1" applyBorder="1" applyAlignment="1" applyProtection="1">
      <alignment horizontal="left" vertical="center"/>
      <protection locked="0"/>
    </xf>
    <xf numFmtId="166" fontId="9" fillId="2" borderId="24" xfId="10" applyNumberFormat="1" applyFont="1" applyFill="1" applyBorder="1" applyAlignment="1" applyProtection="1">
      <alignment horizontal="left" vertical="center"/>
      <protection locked="0"/>
    </xf>
    <xf numFmtId="49" fontId="16" fillId="2" borderId="8" xfId="10" applyNumberFormat="1" applyFont="1" applyFill="1" applyBorder="1" applyAlignment="1" applyProtection="1">
      <alignment horizontal="left" vertical="center"/>
      <protection locked="0"/>
    </xf>
    <xf numFmtId="166" fontId="9" fillId="2" borderId="25" xfId="10" applyNumberFormat="1" applyFont="1" applyFill="1" applyBorder="1" applyAlignment="1">
      <alignment horizontal="center" vertical="center"/>
    </xf>
    <xf numFmtId="166" fontId="7" fillId="2" borderId="32" xfId="10" applyNumberFormat="1" applyFont="1" applyFill="1" applyBorder="1" applyAlignment="1">
      <alignment horizontal="center" vertical="center"/>
    </xf>
    <xf numFmtId="166" fontId="7" fillId="2" borderId="29" xfId="10" applyNumberFormat="1" applyFont="1" applyFill="1" applyBorder="1" applyAlignment="1">
      <alignment horizontal="center" vertical="center"/>
    </xf>
    <xf numFmtId="166" fontId="9" fillId="3" borderId="40" xfId="10" applyNumberFormat="1" applyFont="1" applyFill="1" applyBorder="1" applyAlignment="1">
      <alignment horizontal="center" vertical="center"/>
    </xf>
    <xf numFmtId="166" fontId="7" fillId="2" borderId="45" xfId="9" applyNumberFormat="1" applyFont="1" applyFill="1" applyBorder="1" applyAlignment="1">
      <alignment horizontal="center" vertical="center"/>
    </xf>
    <xf numFmtId="166" fontId="7" fillId="2" borderId="29" xfId="9" applyNumberFormat="1" applyFont="1" applyFill="1" applyBorder="1" applyAlignment="1">
      <alignment horizontal="center" vertical="center"/>
    </xf>
    <xf numFmtId="166" fontId="31" fillId="2" borderId="29" xfId="10" applyNumberFormat="1" applyFont="1" applyFill="1" applyBorder="1" applyAlignment="1">
      <alignment horizontal="center" vertical="center"/>
    </xf>
    <xf numFmtId="166" fontId="16" fillId="2" borderId="31" xfId="10" applyNumberFormat="1" applyFont="1" applyFill="1" applyBorder="1" applyAlignment="1">
      <alignment horizontal="center" vertical="center"/>
    </xf>
    <xf numFmtId="166" fontId="9" fillId="3" borderId="31" xfId="10" applyNumberFormat="1" applyFont="1" applyFill="1" applyBorder="1" applyAlignment="1">
      <alignment horizontal="center" vertical="center"/>
    </xf>
    <xf numFmtId="166" fontId="16" fillId="2" borderId="29" xfId="10" applyNumberFormat="1" applyFont="1" applyFill="1" applyBorder="1" applyAlignment="1">
      <alignment horizontal="center" vertical="center"/>
    </xf>
    <xf numFmtId="166" fontId="7" fillId="2" borderId="10" xfId="10" applyNumberFormat="1" applyFont="1" applyFill="1" applyBorder="1" applyAlignment="1">
      <alignment horizontal="center" vertical="center"/>
    </xf>
    <xf numFmtId="166" fontId="9" fillId="3" borderId="39" xfId="10" applyNumberFormat="1" applyFont="1" applyFill="1" applyBorder="1" applyAlignment="1">
      <alignment horizontal="center" vertical="center"/>
    </xf>
    <xf numFmtId="166" fontId="9" fillId="2" borderId="45" xfId="10" applyNumberFormat="1" applyFont="1" applyFill="1" applyBorder="1" applyAlignment="1">
      <alignment horizontal="center" vertical="center"/>
    </xf>
    <xf numFmtId="166" fontId="7" fillId="2" borderId="31" xfId="10" applyNumberFormat="1" applyFont="1" applyFill="1" applyBorder="1" applyAlignment="1">
      <alignment horizontal="center" vertical="center"/>
    </xf>
    <xf numFmtId="166" fontId="9" fillId="2" borderId="40" xfId="10" applyNumberFormat="1" applyFont="1" applyFill="1" applyBorder="1" applyAlignment="1">
      <alignment horizontal="center" vertical="center"/>
    </xf>
    <xf numFmtId="166" fontId="7" fillId="2" borderId="40" xfId="10" applyNumberFormat="1" applyFont="1" applyFill="1" applyBorder="1" applyAlignment="1">
      <alignment horizontal="center" vertical="center"/>
    </xf>
    <xf numFmtId="166" fontId="17" fillId="2" borderId="40" xfId="10" applyNumberFormat="1" applyFont="1" applyFill="1" applyBorder="1" applyAlignment="1">
      <alignment horizontal="center" vertical="center"/>
    </xf>
    <xf numFmtId="166" fontId="16" fillId="2" borderId="10" xfId="10" applyNumberFormat="1" applyFont="1" applyFill="1" applyBorder="1" applyAlignment="1">
      <alignment horizontal="center" vertical="center"/>
    </xf>
    <xf numFmtId="166" fontId="27" fillId="2" borderId="45" xfId="9" applyNumberFormat="1" applyFont="1" applyFill="1" applyBorder="1" applyAlignment="1">
      <alignment horizontal="center" vertical="center"/>
    </xf>
    <xf numFmtId="166" fontId="27" fillId="2" borderId="29" xfId="9" applyNumberFormat="1" applyFont="1" applyFill="1" applyBorder="1" applyAlignment="1">
      <alignment horizontal="center" vertical="center"/>
    </xf>
    <xf numFmtId="166" fontId="8" fillId="2" borderId="40" xfId="10" applyNumberFormat="1" applyFont="1" applyFill="1" applyBorder="1" applyAlignment="1">
      <alignment horizontal="center" vertical="center"/>
    </xf>
    <xf numFmtId="165" fontId="8" fillId="2" borderId="2" xfId="10" applyFont="1" applyFill="1" applyBorder="1" applyAlignment="1">
      <alignment horizontal="center" vertical="center" wrapText="1"/>
    </xf>
    <xf numFmtId="1" fontId="16" fillId="0" borderId="40" xfId="10" applyNumberFormat="1" applyFont="1" applyFill="1" applyBorder="1" applyAlignment="1" applyProtection="1">
      <alignment horizontal="center" vertical="center"/>
      <protection locked="0"/>
    </xf>
    <xf numFmtId="1" fontId="16" fillId="0" borderId="16" xfId="10" applyNumberFormat="1" applyFont="1" applyFill="1" applyBorder="1" applyAlignment="1" applyProtection="1">
      <alignment horizontal="center" vertical="center"/>
      <protection locked="0"/>
    </xf>
    <xf numFmtId="165" fontId="17" fillId="0" borderId="16" xfId="10" applyNumberFormat="1" applyFont="1" applyFill="1" applyBorder="1" applyAlignment="1" applyProtection="1">
      <alignment horizontal="center" vertical="center" wrapText="1"/>
      <protection locked="0"/>
    </xf>
    <xf numFmtId="166" fontId="8" fillId="2" borderId="38" xfId="10" applyNumberFormat="1" applyFont="1" applyFill="1" applyBorder="1" applyAlignment="1" applyProtection="1">
      <alignment horizontal="center" vertical="center"/>
      <protection locked="0"/>
    </xf>
    <xf numFmtId="166" fontId="8" fillId="2" borderId="46" xfId="10" applyNumberFormat="1" applyFont="1" applyFill="1" applyBorder="1" applyAlignment="1">
      <alignment vertical="center"/>
    </xf>
    <xf numFmtId="166" fontId="8" fillId="2" borderId="25" xfId="10" applyNumberFormat="1" applyFont="1" applyFill="1" applyBorder="1" applyAlignment="1">
      <alignment vertical="center"/>
    </xf>
    <xf numFmtId="166" fontId="17" fillId="2" borderId="25" xfId="10" applyNumberFormat="1" applyFont="1" applyFill="1" applyBorder="1" applyAlignment="1"/>
    <xf numFmtId="166" fontId="17" fillId="2" borderId="46" xfId="10" applyNumberFormat="1" applyFont="1" applyFill="1" applyBorder="1" applyAlignment="1">
      <alignment vertical="center"/>
    </xf>
    <xf numFmtId="166" fontId="17" fillId="2" borderId="30" xfId="10" applyNumberFormat="1" applyFont="1" applyFill="1" applyBorder="1" applyAlignment="1"/>
    <xf numFmtId="166" fontId="17" fillId="2" borderId="44" xfId="10" applyNumberFormat="1" applyFont="1" applyFill="1" applyBorder="1" applyAlignment="1">
      <alignment vertical="center"/>
    </xf>
    <xf numFmtId="1" fontId="19" fillId="3" borderId="49" xfId="2" applyNumberFormat="1" applyFont="1" applyFill="1" applyBorder="1" applyAlignment="1">
      <alignment horizontal="center" vertical="center"/>
    </xf>
    <xf numFmtId="1" fontId="19" fillId="3" borderId="35" xfId="2" applyNumberFormat="1" applyFont="1" applyFill="1" applyBorder="1" applyAlignment="1">
      <alignment horizontal="center" vertical="center"/>
    </xf>
    <xf numFmtId="0" fontId="9" fillId="3" borderId="37" xfId="2" applyFont="1" applyFill="1" applyBorder="1"/>
    <xf numFmtId="1" fontId="7" fillId="3" borderId="50" xfId="2" applyNumberFormat="1" applyFont="1" applyFill="1" applyBorder="1" applyAlignment="1">
      <alignment horizontal="center" vertical="center"/>
    </xf>
    <xf numFmtId="1" fontId="7" fillId="3" borderId="42" xfId="2" applyNumberFormat="1" applyFont="1" applyFill="1" applyBorder="1" applyAlignment="1">
      <alignment horizontal="center" vertical="center"/>
    </xf>
    <xf numFmtId="0" fontId="8" fillId="3" borderId="52" xfId="2" applyFont="1" applyFill="1" applyBorder="1"/>
    <xf numFmtId="1" fontId="7" fillId="3" borderId="53" xfId="2" applyNumberFormat="1" applyFont="1" applyFill="1" applyBorder="1" applyAlignment="1">
      <alignment horizontal="center" vertical="center"/>
    </xf>
    <xf numFmtId="1" fontId="7" fillId="3" borderId="26" xfId="2" applyNumberFormat="1" applyFont="1" applyFill="1" applyBorder="1" applyAlignment="1">
      <alignment horizontal="center" vertical="center"/>
    </xf>
    <xf numFmtId="0" fontId="8" fillId="3" borderId="54" xfId="2" applyFont="1" applyFill="1" applyBorder="1"/>
    <xf numFmtId="0" fontId="7" fillId="3" borderId="52" xfId="2" applyFont="1" applyFill="1" applyBorder="1"/>
    <xf numFmtId="1" fontId="7" fillId="3" borderId="49" xfId="2" applyNumberFormat="1" applyFont="1" applyFill="1" applyBorder="1" applyAlignment="1">
      <alignment horizontal="center" vertical="center"/>
    </xf>
    <xf numFmtId="1" fontId="7" fillId="3" borderId="35" xfId="2" applyNumberFormat="1" applyFont="1" applyFill="1" applyBorder="1" applyAlignment="1">
      <alignment horizontal="center" vertical="center"/>
    </xf>
    <xf numFmtId="0" fontId="7" fillId="3" borderId="37" xfId="2" applyFont="1" applyFill="1" applyBorder="1"/>
    <xf numFmtId="1" fontId="8" fillId="3" borderId="53" xfId="2" applyNumberFormat="1" applyFont="1" applyFill="1" applyBorder="1" applyAlignment="1">
      <alignment horizontal="center" vertical="center"/>
    </xf>
    <xf numFmtId="1" fontId="8" fillId="3" borderId="26" xfId="2" applyNumberFormat="1" applyFont="1" applyFill="1" applyBorder="1" applyAlignment="1">
      <alignment horizontal="center" vertical="center"/>
    </xf>
    <xf numFmtId="0" fontId="7" fillId="3" borderId="54" xfId="2" applyFont="1" applyFill="1" applyBorder="1"/>
    <xf numFmtId="1" fontId="8" fillId="3" borderId="50" xfId="2" applyNumberFormat="1" applyFont="1" applyFill="1" applyBorder="1" applyAlignment="1">
      <alignment horizontal="center" vertical="center"/>
    </xf>
    <xf numFmtId="1" fontId="8" fillId="3" borderId="42" xfId="2" applyNumberFormat="1" applyFont="1" applyFill="1" applyBorder="1" applyAlignment="1">
      <alignment horizontal="center" vertical="center"/>
    </xf>
    <xf numFmtId="1" fontId="8" fillId="3" borderId="49" xfId="2" applyNumberFormat="1" applyFont="1" applyFill="1" applyBorder="1" applyAlignment="1">
      <alignment horizontal="center" vertical="center"/>
    </xf>
    <xf numFmtId="1" fontId="8" fillId="3" borderId="35" xfId="2" applyNumberFormat="1" applyFont="1" applyFill="1" applyBorder="1" applyAlignment="1">
      <alignment horizontal="center" vertical="center"/>
    </xf>
    <xf numFmtId="0" fontId="8" fillId="3" borderId="37" xfId="2" applyFont="1" applyFill="1" applyBorder="1"/>
    <xf numFmtId="1" fontId="9" fillId="3" borderId="50" xfId="2" applyNumberFormat="1" applyFont="1" applyFill="1" applyBorder="1" applyAlignment="1">
      <alignment horizontal="center" vertical="center"/>
    </xf>
    <xf numFmtId="1" fontId="9" fillId="3" borderId="42" xfId="2" applyNumberFormat="1" applyFont="1" applyFill="1" applyBorder="1" applyAlignment="1">
      <alignment horizontal="center" vertical="center"/>
    </xf>
    <xf numFmtId="0" fontId="9" fillId="3" borderId="52" xfId="2" applyFont="1" applyFill="1" applyBorder="1"/>
    <xf numFmtId="1" fontId="9" fillId="3" borderId="53" xfId="2" applyNumberFormat="1" applyFont="1" applyFill="1" applyBorder="1" applyAlignment="1">
      <alignment horizontal="center" vertical="center"/>
    </xf>
    <xf numFmtId="1" fontId="9" fillId="3" borderId="26" xfId="2" applyNumberFormat="1" applyFont="1" applyFill="1" applyBorder="1" applyAlignment="1">
      <alignment horizontal="center" vertical="center"/>
    </xf>
    <xf numFmtId="0" fontId="9" fillId="3" borderId="54" xfId="2" applyFont="1" applyFill="1" applyBorder="1"/>
    <xf numFmtId="0" fontId="9" fillId="3" borderId="7" xfId="2" applyFont="1" applyFill="1" applyBorder="1" applyAlignment="1">
      <alignment horizontal="left" vertical="center" wrapText="1" indent="2"/>
    </xf>
    <xf numFmtId="0" fontId="9" fillId="3" borderId="9" xfId="2" applyFont="1" applyFill="1" applyBorder="1" applyAlignment="1">
      <alignment horizontal="left" vertical="center" wrapText="1" indent="2"/>
    </xf>
    <xf numFmtId="0" fontId="9" fillId="3" borderId="8" xfId="2" applyFont="1" applyFill="1" applyBorder="1" applyAlignment="1">
      <alignment horizontal="left" vertical="center" wrapText="1" indent="2"/>
    </xf>
    <xf numFmtId="0" fontId="19" fillId="3" borderId="9" xfId="2" applyFont="1" applyFill="1" applyBorder="1" applyAlignment="1">
      <alignment horizontal="left" vertical="center" wrapText="1" indent="2"/>
    </xf>
    <xf numFmtId="0" fontId="19" fillId="3" borderId="7" xfId="2" applyFont="1" applyFill="1" applyBorder="1" applyAlignment="1">
      <alignment horizontal="left" vertical="center" wrapText="1" indent="2"/>
    </xf>
    <xf numFmtId="0" fontId="19" fillId="3" borderId="8" xfId="2" applyFont="1" applyFill="1" applyBorder="1" applyAlignment="1">
      <alignment horizontal="left" vertical="center" wrapText="1" indent="2"/>
    </xf>
    <xf numFmtId="166" fontId="8" fillId="2" borderId="30" xfId="10" applyNumberFormat="1" applyFont="1" applyFill="1" applyBorder="1" applyAlignment="1">
      <alignment horizontal="center" vertical="center"/>
    </xf>
    <xf numFmtId="166" fontId="8" fillId="2" borderId="44" xfId="10" applyNumberFormat="1" applyFont="1" applyFill="1" applyBorder="1" applyAlignment="1">
      <alignment horizontal="center" vertical="center"/>
    </xf>
    <xf numFmtId="166" fontId="7" fillId="2" borderId="47" xfId="10" applyNumberFormat="1" applyFont="1" applyFill="1" applyBorder="1" applyAlignment="1">
      <alignment horizontal="center" vertical="center"/>
    </xf>
    <xf numFmtId="165" fontId="16" fillId="2" borderId="1" xfId="10" applyFont="1" applyFill="1" applyBorder="1" applyAlignment="1" applyProtection="1">
      <alignment horizontal="left" vertical="center" wrapText="1"/>
      <protection locked="0"/>
    </xf>
    <xf numFmtId="166" fontId="7" fillId="2" borderId="27" xfId="10" applyNumberFormat="1" applyFont="1" applyFill="1" applyBorder="1" applyAlignment="1">
      <alignment horizontal="center" vertical="center"/>
    </xf>
    <xf numFmtId="166" fontId="7" fillId="2" borderId="23" xfId="10" applyNumberFormat="1" applyFont="1" applyFill="1" applyBorder="1" applyAlignment="1">
      <alignment horizontal="center" vertical="center"/>
    </xf>
    <xf numFmtId="166" fontId="16" fillId="2" borderId="23" xfId="10" applyNumberFormat="1" applyFont="1" applyFill="1" applyBorder="1" applyAlignment="1">
      <alignment horizontal="center" vertical="center"/>
    </xf>
    <xf numFmtId="166" fontId="16" fillId="2" borderId="33" xfId="10" applyNumberFormat="1" applyFont="1" applyFill="1" applyBorder="1" applyAlignment="1">
      <alignment horizontal="center" vertical="center"/>
    </xf>
    <xf numFmtId="166" fontId="9" fillId="3" borderId="7" xfId="10" applyNumberFormat="1" applyFont="1" applyFill="1" applyBorder="1" applyAlignment="1" applyProtection="1">
      <alignment horizontal="left" vertical="center"/>
      <protection locked="0"/>
    </xf>
    <xf numFmtId="165" fontId="7" fillId="2" borderId="2" xfId="10" applyFont="1" applyFill="1" applyBorder="1" applyAlignment="1" applyProtection="1">
      <alignment horizontal="left" vertical="center" wrapText="1"/>
      <protection locked="0"/>
    </xf>
    <xf numFmtId="0" fontId="29" fillId="0" borderId="0" xfId="13" applyFont="1" applyAlignment="1">
      <alignment horizontal="left"/>
    </xf>
    <xf numFmtId="0" fontId="4" fillId="0" borderId="0" xfId="13" applyFont="1" applyAlignment="1">
      <alignment horizontal="left"/>
    </xf>
    <xf numFmtId="0" fontId="13" fillId="0" borderId="0" xfId="13" applyFont="1"/>
    <xf numFmtId="0" fontId="29" fillId="0" borderId="0" xfId="13" applyFont="1" applyFill="1" applyAlignment="1">
      <alignment horizontal="left"/>
    </xf>
    <xf numFmtId="0" fontId="13" fillId="0" borderId="0" xfId="13" applyFont="1" applyAlignment="1">
      <alignment horizontal="left" wrapText="1"/>
    </xf>
    <xf numFmtId="167" fontId="13" fillId="0" borderId="0" xfId="13" applyNumberFormat="1" applyFont="1"/>
    <xf numFmtId="0" fontId="29" fillId="2" borderId="0" xfId="14" applyFont="1" applyFill="1" applyAlignment="1">
      <alignment horizontal="left"/>
    </xf>
    <xf numFmtId="1" fontId="16" fillId="0" borderId="55" xfId="10" applyNumberFormat="1" applyFont="1" applyFill="1" applyBorder="1" applyAlignment="1" applyProtection="1">
      <alignment horizontal="center" vertical="center"/>
      <protection locked="0"/>
    </xf>
    <xf numFmtId="165" fontId="17" fillId="0" borderId="43" xfId="10" applyNumberFormat="1" applyFont="1" applyFill="1" applyBorder="1" applyAlignment="1" applyProtection="1">
      <alignment horizontal="center" vertical="center" wrapText="1"/>
      <protection locked="0"/>
    </xf>
    <xf numFmtId="166" fontId="42" fillId="2" borderId="56" xfId="10" applyNumberFormat="1" applyFont="1" applyFill="1" applyBorder="1" applyAlignment="1" applyProtection="1">
      <alignment horizontal="left" vertical="center"/>
      <protection locked="0"/>
    </xf>
    <xf numFmtId="166" fontId="17" fillId="2" borderId="48" xfId="10" applyNumberFormat="1" applyFont="1" applyFill="1" applyBorder="1" applyAlignment="1">
      <alignment horizontal="center" vertical="center"/>
    </xf>
    <xf numFmtId="166" fontId="17" fillId="2" borderId="28" xfId="10" applyNumberFormat="1" applyFont="1" applyFill="1" applyBorder="1" applyAlignment="1">
      <alignment horizontal="center" vertical="center"/>
    </xf>
    <xf numFmtId="166" fontId="8" fillId="2" borderId="48" xfId="10" applyNumberFormat="1" applyFont="1" applyFill="1" applyBorder="1" applyAlignment="1">
      <alignment horizontal="center" vertical="center"/>
    </xf>
    <xf numFmtId="0" fontId="41" fillId="0" borderId="6" xfId="5" applyFont="1" applyBorder="1" applyAlignment="1">
      <alignment horizontal="right" indent="1"/>
    </xf>
    <xf numFmtId="0" fontId="12" fillId="0" borderId="28" xfId="6" applyFont="1" applyBorder="1" applyAlignment="1">
      <alignment horizontal="center"/>
    </xf>
    <xf numFmtId="0" fontId="12" fillId="0" borderId="38" xfId="6" applyFont="1" applyBorder="1" applyAlignment="1">
      <alignment horizontal="center"/>
    </xf>
    <xf numFmtId="0" fontId="29" fillId="0" borderId="0" xfId="13" applyFont="1" applyAlignment="1">
      <alignment horizontal="left" wrapText="1"/>
    </xf>
    <xf numFmtId="0" fontId="13" fillId="0" borderId="0" xfId="13" applyFont="1" applyAlignment="1">
      <alignment horizontal="left" wrapText="1"/>
    </xf>
    <xf numFmtId="0" fontId="5" fillId="0" borderId="0" xfId="2" applyFont="1" applyBorder="1" applyAlignment="1">
      <alignment horizontal="center" vertical="center" wrapText="1"/>
    </xf>
    <xf numFmtId="0" fontId="5" fillId="3" borderId="0" xfId="2" applyFont="1" applyFill="1" applyBorder="1" applyAlignment="1">
      <alignment horizontal="left" vertical="center" wrapText="1"/>
    </xf>
    <xf numFmtId="165" fontId="30" fillId="0" borderId="6" xfId="10" applyFont="1" applyFill="1" applyBorder="1" applyAlignment="1">
      <alignment horizontal="right" vertical="justify" wrapText="1" indent="1"/>
    </xf>
    <xf numFmtId="0" fontId="2" fillId="0" borderId="6" xfId="6" applyBorder="1" applyAlignment="1">
      <alignment horizontal="right" vertical="justify" wrapText="1" indent="1"/>
    </xf>
    <xf numFmtId="165" fontId="16" fillId="2" borderId="1" xfId="10" applyFont="1" applyFill="1" applyBorder="1" applyAlignment="1" applyProtection="1">
      <alignment horizontal="center" vertical="center"/>
      <protection locked="0"/>
    </xf>
    <xf numFmtId="165" fontId="16" fillId="2" borderId="4" xfId="10" applyFont="1" applyFill="1" applyBorder="1" applyAlignment="1" applyProtection="1">
      <alignment horizontal="center" vertical="center"/>
      <protection locked="0"/>
    </xf>
    <xf numFmtId="165" fontId="8" fillId="2" borderId="49" xfId="10" applyFont="1" applyFill="1" applyBorder="1" applyAlignment="1" applyProtection="1">
      <alignment horizontal="center" vertical="center" wrapText="1"/>
      <protection locked="0"/>
    </xf>
    <xf numFmtId="165" fontId="8" fillId="2" borderId="35" xfId="10" applyFont="1" applyFill="1" applyBorder="1" applyAlignment="1" applyProtection="1">
      <alignment horizontal="center" vertical="center" wrapText="1"/>
      <protection locked="0"/>
    </xf>
    <xf numFmtId="165" fontId="8" fillId="2" borderId="17" xfId="10" applyFont="1" applyFill="1" applyBorder="1" applyAlignment="1" applyProtection="1">
      <alignment horizontal="center" vertical="center" wrapText="1"/>
      <protection locked="0"/>
    </xf>
    <xf numFmtId="165" fontId="8" fillId="2" borderId="36" xfId="10" applyFont="1" applyFill="1" applyBorder="1" applyAlignment="1" applyProtection="1">
      <alignment horizontal="center" vertical="center" wrapText="1"/>
      <protection locked="0"/>
    </xf>
    <xf numFmtId="165" fontId="8" fillId="2" borderId="37" xfId="10" applyFont="1" applyFill="1" applyBorder="1" applyAlignment="1" applyProtection="1">
      <alignment horizontal="center" vertical="center" wrapText="1"/>
      <protection locked="0"/>
    </xf>
    <xf numFmtId="166" fontId="17" fillId="2" borderId="43" xfId="10" applyNumberFormat="1" applyFont="1" applyFill="1" applyBorder="1" applyAlignment="1">
      <alignment horizontal="center" vertical="center"/>
    </xf>
    <xf numFmtId="166" fontId="17" fillId="2" borderId="38" xfId="10" applyNumberFormat="1" applyFont="1" applyFill="1" applyBorder="1" applyAlignment="1">
      <alignment horizontal="center" vertical="center"/>
    </xf>
    <xf numFmtId="165" fontId="39" fillId="2" borderId="5" xfId="10" applyFont="1" applyFill="1" applyBorder="1" applyAlignment="1">
      <alignment horizontal="left" wrapText="1"/>
    </xf>
    <xf numFmtId="1" fontId="16" fillId="2" borderId="51" xfId="10" applyNumberFormat="1" applyFont="1" applyFill="1" applyBorder="1" applyAlignment="1" applyProtection="1">
      <alignment horizontal="center" vertical="center"/>
      <protection locked="0"/>
    </xf>
    <xf numFmtId="1" fontId="16" fillId="2" borderId="22" xfId="10" applyNumberFormat="1" applyFont="1" applyFill="1" applyBorder="1" applyAlignment="1" applyProtection="1">
      <alignment horizontal="center" vertical="center"/>
      <protection locked="0"/>
    </xf>
    <xf numFmtId="1" fontId="16" fillId="2" borderId="20" xfId="10" applyNumberFormat="1" applyFont="1" applyFill="1" applyBorder="1" applyAlignment="1" applyProtection="1">
      <alignment horizontal="center" vertical="center"/>
      <protection locked="0"/>
    </xf>
    <xf numFmtId="1" fontId="16" fillId="2" borderId="21" xfId="10" applyNumberFormat="1" applyFont="1" applyFill="1" applyBorder="1" applyAlignment="1" applyProtection="1">
      <alignment horizontal="center" vertical="center"/>
      <protection locked="0"/>
    </xf>
    <xf numFmtId="166" fontId="31" fillId="2" borderId="40" xfId="10" applyNumberFormat="1" applyFont="1" applyFill="1" applyBorder="1" applyAlignment="1">
      <alignment horizontal="center" vertical="center"/>
    </xf>
    <xf numFmtId="166" fontId="31" fillId="2" borderId="16" xfId="10" applyNumberFormat="1" applyFont="1" applyFill="1" applyBorder="1" applyAlignment="1">
      <alignment horizontal="center" vertical="center"/>
    </xf>
    <xf numFmtId="166" fontId="9" fillId="2" borderId="41" xfId="10" applyNumberFormat="1" applyFont="1" applyFill="1" applyBorder="1" applyAlignment="1">
      <alignment horizontal="center" vertical="center"/>
    </xf>
    <xf numFmtId="166" fontId="9" fillId="2" borderId="42" xfId="10" applyNumberFormat="1" applyFont="1" applyFill="1" applyBorder="1" applyAlignment="1">
      <alignment horizontal="center" vertical="center"/>
    </xf>
    <xf numFmtId="166" fontId="9" fillId="2" borderId="52" xfId="10" applyNumberFormat="1" applyFont="1" applyFill="1" applyBorder="1" applyAlignment="1">
      <alignment horizontal="center" vertical="center"/>
    </xf>
    <xf numFmtId="165" fontId="30" fillId="0" borderId="0" xfId="10" applyFont="1" applyFill="1" applyBorder="1" applyAlignment="1">
      <alignment horizontal="center" vertical="justify" wrapText="1"/>
    </xf>
    <xf numFmtId="0" fontId="2" fillId="0" borderId="0" xfId="6" applyBorder="1" applyAlignment="1">
      <alignment horizontal="center" vertical="justify" wrapText="1"/>
    </xf>
    <xf numFmtId="0" fontId="3" fillId="4" borderId="1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5" borderId="8" xfId="2" applyFont="1" applyFill="1" applyBorder="1" applyAlignment="1">
      <alignment horizontal="left" vertical="center" wrapText="1" indent="2"/>
    </xf>
    <xf numFmtId="165" fontId="17" fillId="5" borderId="4" xfId="9" applyFont="1" applyFill="1" applyBorder="1" applyAlignment="1">
      <alignment vertical="center"/>
    </xf>
    <xf numFmtId="166" fontId="8" fillId="5" borderId="29" xfId="9" applyNumberFormat="1" applyFont="1" applyFill="1" applyBorder="1" applyAlignment="1">
      <alignment horizontal="center" vertical="center"/>
    </xf>
    <xf numFmtId="166" fontId="8" fillId="5" borderId="30" xfId="9" applyNumberFormat="1" applyFont="1" applyFill="1" applyBorder="1" applyAlignment="1">
      <alignment horizontal="center" vertical="center"/>
    </xf>
    <xf numFmtId="166" fontId="8" fillId="5" borderId="44" xfId="9" applyNumberFormat="1" applyFont="1" applyFill="1" applyBorder="1" applyAlignment="1">
      <alignment horizontal="center" vertical="center"/>
    </xf>
    <xf numFmtId="0" fontId="9" fillId="5" borderId="9" xfId="2" applyFont="1" applyFill="1" applyBorder="1" applyAlignment="1">
      <alignment horizontal="left" vertical="center" wrapText="1" indent="2"/>
    </xf>
    <xf numFmtId="1" fontId="9" fillId="2" borderId="53" xfId="2" applyNumberFormat="1" applyFont="1" applyFill="1" applyBorder="1" applyAlignment="1">
      <alignment horizontal="center" vertical="center"/>
    </xf>
    <xf numFmtId="1" fontId="9" fillId="2" borderId="26" xfId="2" applyNumberFormat="1" applyFont="1" applyFill="1" applyBorder="1" applyAlignment="1">
      <alignment horizontal="center" vertical="center"/>
    </xf>
    <xf numFmtId="0" fontId="9" fillId="2" borderId="54" xfId="2" applyFont="1" applyFill="1" applyBorder="1"/>
  </cellXfs>
  <cellStyles count="15">
    <cellStyle name="Обычный" xfId="0" builtinId="0"/>
    <cellStyle name="Обычный 100" xfId="2"/>
    <cellStyle name="Обычный 118" xfId="11"/>
    <cellStyle name="Обычный 120" xfId="12"/>
    <cellStyle name="Обычный 140 3 2" xfId="6"/>
    <cellStyle name="Обычный 140 3 2 2" xfId="13"/>
    <cellStyle name="Обычный 140 3 2 3" xfId="14"/>
    <cellStyle name="Обычный 2" xfId="1"/>
    <cellStyle name="Обычный 2 2" xfId="10"/>
    <cellStyle name="Обычный 2 3" xfId="5"/>
    <cellStyle name="Обычный 25 2" xfId="9"/>
    <cellStyle name="Обычный 28 2" xfId="7"/>
    <cellStyle name="Обычный 4" xfId="8"/>
    <cellStyle name="Обычный 5" xfId="4"/>
    <cellStyle name="Стиль 1 2" xfId="3"/>
  </cellStyles>
  <dxfs count="0"/>
  <tableStyles count="0" defaultTableStyle="TableStyleMedium2" defaultPivotStyle="PivotStyleLight16"/>
  <colors>
    <mruColors>
      <color rgb="FFED7D31"/>
      <color rgb="FF2C2C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0</xdr:row>
      <xdr:rowOff>22412</xdr:rowOff>
    </xdr:from>
    <xdr:to>
      <xdr:col>5</xdr:col>
      <xdr:colOff>677342</xdr:colOff>
      <xdr:row>1</xdr:row>
      <xdr:rowOff>500451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3387" y="22412"/>
          <a:ext cx="654930" cy="668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371662</xdr:colOff>
      <xdr:row>0</xdr:row>
      <xdr:rowOff>38287</xdr:rowOff>
    </xdr:from>
    <xdr:to>
      <xdr:col>10</xdr:col>
      <xdr:colOff>397942</xdr:colOff>
      <xdr:row>2</xdr:row>
      <xdr:rowOff>5151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3537" y="38287"/>
          <a:ext cx="661280" cy="681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371662</xdr:colOff>
      <xdr:row>0</xdr:row>
      <xdr:rowOff>38287</xdr:rowOff>
    </xdr:from>
    <xdr:ext cx="661280" cy="681239"/>
    <xdr:pic>
      <xdr:nvPicPr>
        <xdr:cNvPr id="3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3537" y="38287"/>
          <a:ext cx="661280" cy="681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  <sheetName val="МЭР"/>
      <sheetName val="vec"/>
      <sheetName val="1999"/>
      <sheetName val="БДДС month _ф_"/>
      <sheetName val="БДДС month _п_"/>
      <sheetName val="Final_m"/>
      <sheetName val="Charts"/>
      <sheetName val="Переменные"/>
      <sheetName val="Огл. Графиков"/>
      <sheetName val="рабочий"/>
      <sheetName val="Текущие цены"/>
      <sheetName val="окрас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  <sheetName val="vec"/>
      <sheetName val="0_33"/>
      <sheetName val="TablesYearToYear"/>
      <sheetName val="1999"/>
      <sheetName val="ипц2002-2004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VAT returns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Оглавление"/>
      <sheetName val="Печать Выпусков"/>
      <sheetName val="Печать ИОК"/>
      <sheetName val="Печать фондов"/>
      <sheetName val="Баланс ОФ"/>
      <sheetName val="Dealing_other bonds"/>
      <sheetName val="Проект"/>
      <sheetName val="Constants"/>
      <sheetName val="NIUs"/>
      <sheetName val="КлассНТМК"/>
      <sheetName val="Пр2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  <sheetName val="Гр5(о)"/>
      <sheetName val="Main"/>
      <sheetName val="ПРОГНОЗ_1"/>
      <sheetName val="rozvaha"/>
      <sheetName val="основн информ"/>
      <sheetName val="Переменные"/>
    </sheetNames>
    <sheetDataSet>
      <sheetData sheetId="0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1" refreshError="1">
        <row r="121">
          <cell r="CI121">
            <v>1199.7543236906586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X305">
            <v>0.47882842736883524</v>
          </cell>
        </row>
        <row r="306">
          <cell r="X306">
            <v>1.990680034736596</v>
          </cell>
        </row>
        <row r="307">
          <cell r="X307">
            <v>7.8008447341311413</v>
          </cell>
        </row>
        <row r="308">
          <cell r="X308">
            <v>1.9709498469205404</v>
          </cell>
        </row>
        <row r="309">
          <cell r="X309">
            <v>0.27256702917581299</v>
          </cell>
        </row>
        <row r="310">
          <cell r="X310">
            <v>2.5559084912343706</v>
          </cell>
        </row>
        <row r="311">
          <cell r="X311">
            <v>3.0352589215630927</v>
          </cell>
        </row>
        <row r="312">
          <cell r="X312">
            <v>2.9631747768844696</v>
          </cell>
        </row>
        <row r="313">
          <cell r="X313">
            <v>3.0501431141168038</v>
          </cell>
        </row>
        <row r="314">
          <cell r="X314">
            <v>3.1724395660395981</v>
          </cell>
        </row>
        <row r="315">
          <cell r="X315">
            <v>4.2942158563236035</v>
          </cell>
        </row>
        <row r="316">
          <cell r="X316">
            <v>6.0602414813269059</v>
          </cell>
        </row>
        <row r="317">
          <cell r="X317">
            <v>4.5218919927725576</v>
          </cell>
        </row>
        <row r="318">
          <cell r="X318">
            <v>3.4680879074882145</v>
          </cell>
        </row>
        <row r="319">
          <cell r="X319">
            <v>5.824093989287964</v>
          </cell>
        </row>
        <row r="320">
          <cell r="X320">
            <v>2.6219865812864538</v>
          </cell>
        </row>
        <row r="321">
          <cell r="X321">
            <v>0.49666330878179943</v>
          </cell>
        </row>
        <row r="322">
          <cell r="X322">
            <v>32.61121292988657</v>
          </cell>
        </row>
        <row r="323">
          <cell r="X323">
            <v>7.2272592008065351</v>
          </cell>
        </row>
        <row r="324">
          <cell r="X324">
            <v>2.9415488738358175</v>
          </cell>
        </row>
        <row r="325">
          <cell r="X325">
            <v>0.74307864342814867</v>
          </cell>
        </row>
        <row r="326">
          <cell r="X326">
            <v>8.8850444441020642</v>
          </cell>
        </row>
        <row r="327">
          <cell r="X327">
            <v>2.4696259927089108</v>
          </cell>
        </row>
        <row r="335">
          <cell r="X335">
            <v>0.48840499591621195</v>
          </cell>
        </row>
        <row r="336">
          <cell r="X336">
            <v>2.0304936354313279</v>
          </cell>
        </row>
        <row r="337">
          <cell r="X337">
            <v>7.8008447341311413</v>
          </cell>
        </row>
        <row r="338">
          <cell r="X338">
            <v>2.0103688438589513</v>
          </cell>
        </row>
        <row r="339">
          <cell r="X339">
            <v>0.27801836975932925</v>
          </cell>
        </row>
        <row r="340">
          <cell r="X340">
            <v>2.607026661059058</v>
          </cell>
        </row>
        <row r="341">
          <cell r="X341">
            <v>3.0959640999943545</v>
          </cell>
        </row>
        <row r="342">
          <cell r="X342">
            <v>3.0224382724221592</v>
          </cell>
        </row>
        <row r="343">
          <cell r="X343">
            <v>3.1111459763991398</v>
          </cell>
        </row>
        <row r="344">
          <cell r="X344">
            <v>3.2358883573603903</v>
          </cell>
        </row>
        <row r="345">
          <cell r="X345">
            <v>4.3801001734500753</v>
          </cell>
        </row>
        <row r="346">
          <cell r="X346">
            <v>6.1814463109534445</v>
          </cell>
        </row>
        <row r="347">
          <cell r="X347">
            <v>4.6123298326280091</v>
          </cell>
        </row>
        <row r="348">
          <cell r="X348">
            <v>3.537449665637979</v>
          </cell>
        </row>
        <row r="349">
          <cell r="X349">
            <v>5.9405758690737231</v>
          </cell>
        </row>
        <row r="350">
          <cell r="X350">
            <v>2.6744263129121828</v>
          </cell>
        </row>
        <row r="351">
          <cell r="X351">
            <v>0.50659657495743537</v>
          </cell>
        </row>
        <row r="352">
          <cell r="X352">
            <v>33.263437188484303</v>
          </cell>
        </row>
        <row r="353">
          <cell r="X353">
            <v>7.3718043848226662</v>
          </cell>
        </row>
        <row r="354">
          <cell r="X354">
            <v>3.0003798513125339</v>
          </cell>
        </row>
        <row r="355">
          <cell r="X355">
            <v>0.7579402162967116</v>
          </cell>
        </row>
        <row r="356">
          <cell r="X356">
            <v>9.0627453329841057</v>
          </cell>
        </row>
        <row r="357">
          <cell r="X357">
            <v>2.5190185125630893</v>
          </cell>
        </row>
      </sheetData>
      <sheetData sheetId="2" refreshError="1"/>
      <sheetData sheetId="3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4">
        <row r="4">
          <cell r="Y4">
            <v>1</v>
          </cell>
        </row>
      </sheetData>
      <sheetData sheetId="5">
        <row r="121">
          <cell r="CI121">
            <v>1199.7543236906586</v>
          </cell>
        </row>
      </sheetData>
      <sheetData sheetId="6">
        <row r="2">
          <cell r="B2" t="str">
            <v>Выпуски</v>
          </cell>
        </row>
      </sheetData>
      <sheetData sheetId="7">
        <row r="2">
          <cell r="B2" t="str">
            <v>Выпуски</v>
          </cell>
        </row>
      </sheetData>
      <sheetData sheetId="8">
        <row r="4">
          <cell r="Y4">
            <v>1</v>
          </cell>
        </row>
      </sheetData>
      <sheetData sheetId="9">
        <row r="121">
          <cell r="CI121">
            <v>1199.7543236906586</v>
          </cell>
        </row>
      </sheetData>
      <sheetData sheetId="10">
        <row r="7">
          <cell r="C7">
            <v>1</v>
          </cell>
        </row>
      </sheetData>
      <sheetData sheetId="11">
        <row r="4">
          <cell r="Y4">
            <v>1</v>
          </cell>
        </row>
      </sheetData>
      <sheetData sheetId="12">
        <row r="121">
          <cell r="CI121">
            <v>1199.7543236906586</v>
          </cell>
        </row>
      </sheetData>
      <sheetData sheetId="13">
        <row r="7">
          <cell r="C7">
            <v>1</v>
          </cell>
        </row>
      </sheetData>
      <sheetData sheetId="14">
        <row r="4">
          <cell r="Y4">
            <v>1</v>
          </cell>
        </row>
      </sheetData>
      <sheetData sheetId="15"/>
      <sheetData sheetId="16">
        <row r="121">
          <cell r="CI121">
            <v>1199.7543236906586</v>
          </cell>
        </row>
      </sheetData>
      <sheetData sheetId="17">
        <row r="4">
          <cell r="Y4">
            <v>1</v>
          </cell>
        </row>
      </sheetData>
      <sheetData sheetId="18"/>
      <sheetData sheetId="19">
        <row r="121">
          <cell r="CI121">
            <v>1199.7543236906586</v>
          </cell>
        </row>
      </sheetData>
      <sheetData sheetId="20">
        <row r="4">
          <cell r="Y4">
            <v>1</v>
          </cell>
        </row>
      </sheetData>
      <sheetData sheetId="21">
        <row r="2">
          <cell r="B2" t="str">
            <v>Выпуски</v>
          </cell>
        </row>
      </sheetData>
      <sheetData sheetId="22">
        <row r="121">
          <cell r="CI121">
            <v>1199.7543236906586</v>
          </cell>
        </row>
      </sheetData>
      <sheetData sheetId="23">
        <row r="4">
          <cell r="Y4">
            <v>1</v>
          </cell>
        </row>
      </sheetData>
      <sheetData sheetId="24">
        <row r="2">
          <cell r="B2" t="str">
            <v>Выпуски</v>
          </cell>
        </row>
      </sheetData>
      <sheetData sheetId="25">
        <row r="2">
          <cell r="B2" t="str">
            <v>Выпуски</v>
          </cell>
        </row>
      </sheetData>
      <sheetData sheetId="26">
        <row r="2">
          <cell r="B2" t="str">
            <v>Выпуски</v>
          </cell>
        </row>
      </sheetData>
      <sheetData sheetId="27">
        <row r="2">
          <cell r="B2" t="str">
            <v>Выпуски</v>
          </cell>
        </row>
      </sheetData>
      <sheetData sheetId="28">
        <row r="2">
          <cell r="B2" t="str">
            <v>Выпуски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  <sheetName val="Оценка DCF"/>
      <sheetName val="GKN (2)"/>
      <sheetName val="ПЕРЕЧЕНЬ"/>
      <sheetName val="Программа"/>
      <sheetName val="Лист2"/>
      <sheetName val="Предпр.-взвеш. оценка"/>
      <sheetName val="база_свод"/>
      <sheetName val="Сдача "/>
      <sheetName val="расход"/>
      <sheetName val="Док+Исх"/>
      <sheetName val="Inputs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Регионы"/>
      <sheetName val="Исходные"/>
      <sheetName val="пл. 2001 цехов и УГС"/>
      <sheetName val="2002(v1)"/>
      <sheetName val="Списки"/>
      <sheetName val="Contents"/>
      <sheetName val="Настройки"/>
      <sheetName val="АА"/>
      <sheetName val="Содержание"/>
      <sheetName val="Налоги+Амортиз"/>
      <sheetName val="Энергия на СН"/>
      <sheetName val="НФИк"/>
      <sheetName val="Оценка_DCF"/>
      <sheetName val="GKN_(2)"/>
      <sheetName val="Нормы"/>
      <sheetName val="Пески сводный реестр"/>
      <sheetName val="Т-18-Инвестиции"/>
      <sheetName val="Морские поставки"/>
      <sheetName val="прим"/>
      <sheetName val="данные производственные"/>
      <sheetName val="данные капвложения"/>
      <sheetName val="данные стоимостные"/>
      <sheetName val="данные себестоимость"/>
      <sheetName val="0.Настройка"/>
      <sheetName val="Медслужба"/>
      <sheetName val="РМУ"/>
      <sheetName val="УКиСР"/>
      <sheetName val="приб. от экспорта"/>
      <sheetName val="Смета"/>
      <sheetName val="XLR_NoRangeSheet"/>
      <sheetName val=""/>
      <sheetName val="БД"/>
      <sheetName val="платежный календарь фин"/>
      <sheetName val="0_Настройка"/>
      <sheetName val="0_Настройка1"/>
      <sheetName val="выр__июль"/>
      <sheetName val="2009(2,3)_(2)1"/>
      <sheetName val="GKN_(2)1"/>
      <sheetName val="0_Настройка2"/>
      <sheetName val="2009(2,3)_(2)2"/>
      <sheetName val="GKN_(2)2"/>
      <sheetName val="0_Настройка3"/>
      <sheetName val="2009(2,3)_(2)3"/>
      <sheetName val="GKN_(2)3"/>
      <sheetName val="0_Настройка4"/>
      <sheetName val="2009(2,3)_(2)4"/>
      <sheetName val="GKN_(2)4"/>
      <sheetName val="0_Настройка5"/>
      <sheetName val="2009(2,3)_(2)5"/>
      <sheetName val="GKN_(2)5"/>
      <sheetName val="0_Настройка6"/>
      <sheetName val="2009(2,3)_(2)6"/>
      <sheetName val="GKN_(2)6"/>
      <sheetName val="0_Настройка7"/>
      <sheetName val="2009(2,3)_(2)7"/>
      <sheetName val="GKN_(2)7"/>
      <sheetName val="0_Настройка8"/>
      <sheetName val="2009(2,3)_(2)10"/>
      <sheetName val="GKN_(2)10"/>
      <sheetName val="0_Настройка11"/>
      <sheetName val="2009(2,3)_(2)8"/>
      <sheetName val="GKN_(2)8"/>
      <sheetName val="0_Настройка9"/>
      <sheetName val="2009(2,3)_(2)9"/>
      <sheetName val="GKN_(2)9"/>
      <sheetName val="0_Настройка10"/>
      <sheetName val="2009(2,3)_(2)12"/>
      <sheetName val="GKN_(2)12"/>
      <sheetName val="0_Настройка13"/>
      <sheetName val="2009(2,3)_(2)11"/>
      <sheetName val="GKN_(2)11"/>
      <sheetName val="0_Настройка12"/>
      <sheetName val="2009(2,3)_(2)15"/>
      <sheetName val="GKN_(2)15"/>
      <sheetName val="0_Настройка16"/>
      <sheetName val="2009(2,3)_(2)13"/>
      <sheetName val="GKN_(2)13"/>
      <sheetName val="0_Настройка14"/>
      <sheetName val="2009(2,3)_(2)14"/>
      <sheetName val="GKN_(2)14"/>
      <sheetName val="0_Настройка15"/>
      <sheetName val="АНАЛИТ"/>
      <sheetName val="Настройка"/>
      <sheetName val="поставка сравн13"/>
      <sheetName val="titre gap"/>
      <sheetName val="#ССЫЛКА"/>
      <sheetName val="Лист5"/>
      <sheetName val="Бюджет"/>
      <sheetName val="вводные данные систем"/>
      <sheetName val="Предпр_-взвеш__оценка"/>
      <sheetName val="Оценка_DCF1"/>
      <sheetName val="Предпр_-взвеш__оценка1"/>
      <sheetName val="план"/>
      <sheetName val="Расх."/>
      <sheetName val="Параметры"/>
      <sheetName val="1"/>
      <sheetName val="ВГ дох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F106"/>
  <sheetViews>
    <sheetView tabSelected="1" view="pageBreakPreview" topLeftCell="A70" zoomScale="80" zoomScaleNormal="100" zoomScaleSheetLayoutView="80" workbookViewId="0">
      <selection activeCell="M95" sqref="M95"/>
    </sheetView>
  </sheetViews>
  <sheetFormatPr defaultColWidth="8.85546875" defaultRowHeight="15" x14ac:dyDescent="0.25"/>
  <cols>
    <col min="1" max="1" width="90.5703125" style="1" customWidth="1"/>
    <col min="2" max="6" width="16.140625" style="1" customWidth="1"/>
    <col min="7" max="16384" width="8.85546875" style="1"/>
  </cols>
  <sheetData>
    <row r="1" spans="1:6" x14ac:dyDescent="0.25">
      <c r="A1" s="206" t="s">
        <v>84</v>
      </c>
      <c r="B1" s="206"/>
      <c r="C1" s="206"/>
      <c r="D1" s="206"/>
      <c r="E1" s="206"/>
      <c r="F1" s="206"/>
    </row>
    <row r="2" spans="1:6" ht="45" customHeight="1" x14ac:dyDescent="0.25">
      <c r="A2" s="206"/>
      <c r="B2" s="206"/>
      <c r="C2" s="206"/>
      <c r="D2" s="206"/>
      <c r="E2" s="206"/>
      <c r="F2" s="206"/>
    </row>
    <row r="3" spans="1:6" ht="52.5" customHeight="1" x14ac:dyDescent="0.25">
      <c r="A3" s="205" t="s">
        <v>85</v>
      </c>
      <c r="B3" s="205"/>
      <c r="C3" s="205"/>
      <c r="D3" s="205"/>
      <c r="E3" s="205"/>
      <c r="F3" s="205"/>
    </row>
    <row r="4" spans="1:6" s="21" customFormat="1" ht="19.5" customHeight="1" thickBot="1" x14ac:dyDescent="0.35">
      <c r="A4" s="200" t="s">
        <v>75</v>
      </c>
      <c r="B4" s="200"/>
      <c r="C4" s="200"/>
      <c r="D4" s="200"/>
      <c r="E4" s="200"/>
      <c r="F4" s="200"/>
    </row>
    <row r="5" spans="1:6" ht="19.5" customHeight="1" x14ac:dyDescent="0.25">
      <c r="A5" s="66"/>
      <c r="B5" s="83">
        <v>2024</v>
      </c>
      <c r="C5" s="22">
        <v>2025</v>
      </c>
      <c r="D5" s="22">
        <v>2026</v>
      </c>
      <c r="E5" s="22">
        <v>2027</v>
      </c>
      <c r="F5" s="23">
        <v>2028</v>
      </c>
    </row>
    <row r="6" spans="1:6" ht="19.5" customHeight="1" thickBot="1" x14ac:dyDescent="0.3">
      <c r="A6" s="67"/>
      <c r="B6" s="84" t="s">
        <v>18</v>
      </c>
      <c r="C6" s="24" t="s">
        <v>1</v>
      </c>
      <c r="D6" s="201" t="s">
        <v>2</v>
      </c>
      <c r="E6" s="201"/>
      <c r="F6" s="202"/>
    </row>
    <row r="7" spans="1:6" ht="15.75" customHeight="1" x14ac:dyDescent="0.25">
      <c r="A7" s="171" t="s">
        <v>19</v>
      </c>
      <c r="B7" s="144"/>
      <c r="C7" s="145"/>
      <c r="D7" s="145"/>
      <c r="E7" s="145"/>
      <c r="F7" s="146"/>
    </row>
    <row r="8" spans="1:6" ht="20.100000000000001" customHeight="1" x14ac:dyDescent="0.25">
      <c r="A8" s="68" t="s">
        <v>20</v>
      </c>
      <c r="B8" s="85">
        <v>110.66</v>
      </c>
      <c r="C8" s="25">
        <v>102.8</v>
      </c>
      <c r="D8" s="25">
        <v>106.1</v>
      </c>
      <c r="E8" s="25">
        <v>104.93</v>
      </c>
      <c r="F8" s="60">
        <v>104.28</v>
      </c>
    </row>
    <row r="9" spans="1:6" ht="20.100000000000001" customHeight="1" x14ac:dyDescent="0.25">
      <c r="A9" s="69" t="s">
        <v>21</v>
      </c>
      <c r="B9" s="86">
        <v>112.07</v>
      </c>
      <c r="C9" s="26">
        <v>103.02</v>
      </c>
      <c r="D9" s="26">
        <v>106.1</v>
      </c>
      <c r="E9" s="26">
        <v>105.11</v>
      </c>
      <c r="F9" s="61">
        <v>104.28</v>
      </c>
    </row>
    <row r="10" spans="1:6" ht="20.100000000000001" customHeight="1" x14ac:dyDescent="0.25">
      <c r="A10" s="70" t="s">
        <v>22</v>
      </c>
      <c r="B10" s="86">
        <v>110.43</v>
      </c>
      <c r="C10" s="26">
        <v>106.25</v>
      </c>
      <c r="D10" s="26">
        <v>104.9</v>
      </c>
      <c r="E10" s="26">
        <v>104.39</v>
      </c>
      <c r="F10" s="61">
        <v>104.12</v>
      </c>
    </row>
    <row r="11" spans="1:6" ht="20.100000000000001" customHeight="1" x14ac:dyDescent="0.25">
      <c r="A11" s="172" t="s">
        <v>23</v>
      </c>
      <c r="B11" s="147"/>
      <c r="C11" s="148"/>
      <c r="D11" s="148"/>
      <c r="E11" s="148"/>
      <c r="F11" s="149"/>
    </row>
    <row r="12" spans="1:6" ht="20.100000000000001" customHeight="1" x14ac:dyDescent="0.25">
      <c r="A12" s="68" t="s">
        <v>20</v>
      </c>
      <c r="B12" s="85">
        <v>116.59</v>
      </c>
      <c r="C12" s="25">
        <v>89.94</v>
      </c>
      <c r="D12" s="25">
        <v>107.78</v>
      </c>
      <c r="E12" s="25">
        <v>105.6</v>
      </c>
      <c r="F12" s="60">
        <v>104.59</v>
      </c>
    </row>
    <row r="13" spans="1:6" s="27" customFormat="1" ht="20.100000000000001" customHeight="1" x14ac:dyDescent="0.25">
      <c r="A13" s="71" t="s">
        <v>21</v>
      </c>
      <c r="B13" s="86">
        <v>117.68</v>
      </c>
      <c r="C13" s="26">
        <v>93.35</v>
      </c>
      <c r="D13" s="26">
        <v>107.24</v>
      </c>
      <c r="E13" s="26">
        <v>106.04</v>
      </c>
      <c r="F13" s="61">
        <v>104.7</v>
      </c>
    </row>
    <row r="14" spans="1:6" ht="20.100000000000001" customHeight="1" x14ac:dyDescent="0.25">
      <c r="A14" s="172" t="s">
        <v>24</v>
      </c>
      <c r="B14" s="147"/>
      <c r="C14" s="148"/>
      <c r="D14" s="148"/>
      <c r="E14" s="148"/>
      <c r="F14" s="149"/>
    </row>
    <row r="15" spans="1:6" ht="20.100000000000001" customHeight="1" x14ac:dyDescent="0.25">
      <c r="A15" s="68" t="s">
        <v>20</v>
      </c>
      <c r="B15" s="85">
        <v>115.66</v>
      </c>
      <c r="C15" s="25">
        <v>87.47</v>
      </c>
      <c r="D15" s="25">
        <v>108.31</v>
      </c>
      <c r="E15" s="25">
        <v>105.84</v>
      </c>
      <c r="F15" s="60">
        <v>104.67</v>
      </c>
    </row>
    <row r="16" spans="1:6" s="27" customFormat="1" ht="20.100000000000001" customHeight="1" x14ac:dyDescent="0.25">
      <c r="A16" s="72" t="s">
        <v>21</v>
      </c>
      <c r="B16" s="86">
        <v>117.51</v>
      </c>
      <c r="C16" s="26">
        <v>91.4</v>
      </c>
      <c r="D16" s="26">
        <v>107.68</v>
      </c>
      <c r="E16" s="26">
        <v>106.3</v>
      </c>
      <c r="F16" s="61">
        <v>104.78</v>
      </c>
    </row>
    <row r="17" spans="1:6" ht="20.100000000000001" customHeight="1" x14ac:dyDescent="0.25">
      <c r="A17" s="172" t="s">
        <v>25</v>
      </c>
      <c r="B17" s="147"/>
      <c r="C17" s="148"/>
      <c r="D17" s="148"/>
      <c r="E17" s="148"/>
      <c r="F17" s="149"/>
    </row>
    <row r="18" spans="1:6" ht="20.100000000000001" customHeight="1" x14ac:dyDescent="0.25">
      <c r="A18" s="68" t="s">
        <v>20</v>
      </c>
      <c r="B18" s="85">
        <v>83.1</v>
      </c>
      <c r="C18" s="25">
        <v>81.06</v>
      </c>
      <c r="D18" s="25">
        <v>101.91</v>
      </c>
      <c r="E18" s="25">
        <v>105.35</v>
      </c>
      <c r="F18" s="60">
        <v>103.41</v>
      </c>
    </row>
    <row r="19" spans="1:6" ht="20.100000000000001" customHeight="1" x14ac:dyDescent="0.25">
      <c r="A19" s="69" t="s">
        <v>21</v>
      </c>
      <c r="B19" s="86">
        <v>99.65</v>
      </c>
      <c r="C19" s="26">
        <v>88.11</v>
      </c>
      <c r="D19" s="26">
        <v>100.43</v>
      </c>
      <c r="E19" s="26">
        <v>105.55</v>
      </c>
      <c r="F19" s="61">
        <v>103.51</v>
      </c>
    </row>
    <row r="20" spans="1:6" ht="20.100000000000001" customHeight="1" x14ac:dyDescent="0.25">
      <c r="A20" s="70" t="s">
        <v>26</v>
      </c>
      <c r="B20" s="86"/>
      <c r="C20" s="26"/>
      <c r="D20" s="26"/>
      <c r="E20" s="26"/>
      <c r="F20" s="61"/>
    </row>
    <row r="21" spans="1:6" ht="20.100000000000001" customHeight="1" x14ac:dyDescent="0.25">
      <c r="A21" s="69" t="s">
        <v>21</v>
      </c>
      <c r="B21" s="86">
        <v>99.56</v>
      </c>
      <c r="C21" s="28">
        <v>103.19</v>
      </c>
      <c r="D21" s="28">
        <v>101.49</v>
      </c>
      <c r="E21" s="28">
        <v>104.35</v>
      </c>
      <c r="F21" s="62">
        <v>102.68</v>
      </c>
    </row>
    <row r="22" spans="1:6" ht="20.100000000000001" customHeight="1" x14ac:dyDescent="0.25">
      <c r="A22" s="172" t="s">
        <v>27</v>
      </c>
      <c r="B22" s="147"/>
      <c r="C22" s="148"/>
      <c r="D22" s="148"/>
      <c r="E22" s="148"/>
      <c r="F22" s="149"/>
    </row>
    <row r="23" spans="1:6" ht="20.100000000000001" customHeight="1" x14ac:dyDescent="0.25">
      <c r="A23" s="68" t="s">
        <v>20</v>
      </c>
      <c r="B23" s="85">
        <v>119.17</v>
      </c>
      <c r="C23" s="25">
        <v>87.91</v>
      </c>
      <c r="D23" s="25">
        <v>108.72</v>
      </c>
      <c r="E23" s="25">
        <v>105.87</v>
      </c>
      <c r="F23" s="60">
        <v>104.76</v>
      </c>
    </row>
    <row r="24" spans="1:6" s="27" customFormat="1" ht="20.100000000000001" customHeight="1" x14ac:dyDescent="0.25">
      <c r="A24" s="71" t="s">
        <v>21</v>
      </c>
      <c r="B24" s="87">
        <v>118.33</v>
      </c>
      <c r="C24" s="28">
        <v>91.62</v>
      </c>
      <c r="D24" s="28">
        <v>108.13</v>
      </c>
      <c r="E24" s="28">
        <v>106.34</v>
      </c>
      <c r="F24" s="62">
        <v>104.86</v>
      </c>
    </row>
    <row r="25" spans="1:6" ht="20.100000000000001" customHeight="1" x14ac:dyDescent="0.25">
      <c r="A25" s="173" t="s">
        <v>28</v>
      </c>
      <c r="B25" s="150"/>
      <c r="C25" s="151"/>
      <c r="D25" s="151"/>
      <c r="E25" s="151"/>
      <c r="F25" s="152"/>
    </row>
    <row r="26" spans="1:6" ht="20.100000000000001" customHeight="1" x14ac:dyDescent="0.25">
      <c r="A26" s="68" t="s">
        <v>20</v>
      </c>
      <c r="B26" s="85">
        <v>121.48</v>
      </c>
      <c r="C26" s="25">
        <v>105.37</v>
      </c>
      <c r="D26" s="25">
        <v>104.38</v>
      </c>
      <c r="E26" s="25">
        <v>104.08</v>
      </c>
      <c r="F26" s="60">
        <v>104.06</v>
      </c>
    </row>
    <row r="27" spans="1:6" ht="20.100000000000001" customHeight="1" x14ac:dyDescent="0.25">
      <c r="A27" s="69" t="s">
        <v>21</v>
      </c>
      <c r="B27" s="87">
        <v>119.31</v>
      </c>
      <c r="C27" s="28">
        <v>108.14</v>
      </c>
      <c r="D27" s="28">
        <v>104.38</v>
      </c>
      <c r="E27" s="28">
        <v>104.19</v>
      </c>
      <c r="F27" s="62">
        <v>104.07</v>
      </c>
    </row>
    <row r="28" spans="1:6" ht="20.100000000000001" customHeight="1" x14ac:dyDescent="0.25">
      <c r="A28" s="174" t="s">
        <v>29</v>
      </c>
      <c r="B28" s="147"/>
      <c r="C28" s="148"/>
      <c r="D28" s="148"/>
      <c r="E28" s="148"/>
      <c r="F28" s="153"/>
    </row>
    <row r="29" spans="1:6" ht="20.100000000000001" customHeight="1" x14ac:dyDescent="0.25">
      <c r="A29" s="68" t="s">
        <v>20</v>
      </c>
      <c r="B29" s="85">
        <v>132.13999999999999</v>
      </c>
      <c r="C29" s="25">
        <v>105.63</v>
      </c>
      <c r="D29" s="25">
        <v>104.49</v>
      </c>
      <c r="E29" s="25">
        <v>104.14</v>
      </c>
      <c r="F29" s="60">
        <v>104.13</v>
      </c>
    </row>
    <row r="30" spans="1:6" ht="20.100000000000001" customHeight="1" thickBot="1" x14ac:dyDescent="0.3">
      <c r="A30" s="73" t="s">
        <v>21</v>
      </c>
      <c r="B30" s="88">
        <v>125.72</v>
      </c>
      <c r="C30" s="29">
        <v>107.68</v>
      </c>
      <c r="D30" s="29">
        <v>104.34</v>
      </c>
      <c r="E30" s="29">
        <v>104.21</v>
      </c>
      <c r="F30" s="63">
        <v>104.12</v>
      </c>
    </row>
    <row r="31" spans="1:6" ht="20.100000000000001" customHeight="1" x14ac:dyDescent="0.25">
      <c r="A31" s="175" t="s">
        <v>30</v>
      </c>
      <c r="B31" s="154"/>
      <c r="C31" s="155"/>
      <c r="D31" s="155"/>
      <c r="E31" s="155"/>
      <c r="F31" s="156"/>
    </row>
    <row r="32" spans="1:6" ht="20.100000000000001" customHeight="1" x14ac:dyDescent="0.25">
      <c r="A32" s="68" t="s">
        <v>20</v>
      </c>
      <c r="B32" s="85">
        <v>97.25</v>
      </c>
      <c r="C32" s="25">
        <v>104.58</v>
      </c>
      <c r="D32" s="25">
        <v>104.06</v>
      </c>
      <c r="E32" s="25">
        <v>103.89</v>
      </c>
      <c r="F32" s="60">
        <v>103.84</v>
      </c>
    </row>
    <row r="33" spans="1:6" ht="20.100000000000001" customHeight="1" x14ac:dyDescent="0.25">
      <c r="A33" s="74" t="s">
        <v>21</v>
      </c>
      <c r="B33" s="87">
        <v>104.29</v>
      </c>
      <c r="C33" s="28">
        <v>109.5</v>
      </c>
      <c r="D33" s="28">
        <v>104.21</v>
      </c>
      <c r="E33" s="28">
        <v>104.04</v>
      </c>
      <c r="F33" s="62">
        <v>103.94</v>
      </c>
    </row>
    <row r="34" spans="1:6" ht="20.100000000000001" customHeight="1" x14ac:dyDescent="0.25">
      <c r="A34" s="173" t="s">
        <v>31</v>
      </c>
      <c r="B34" s="157"/>
      <c r="C34" s="158"/>
      <c r="D34" s="158"/>
      <c r="E34" s="158"/>
      <c r="F34" s="152"/>
    </row>
    <row r="35" spans="1:6" ht="20.100000000000001" customHeight="1" x14ac:dyDescent="0.25">
      <c r="A35" s="68" t="s">
        <v>20</v>
      </c>
      <c r="B35" s="85">
        <v>107.25</v>
      </c>
      <c r="C35" s="25">
        <v>105.41</v>
      </c>
      <c r="D35" s="25">
        <v>104.849</v>
      </c>
      <c r="E35" s="25">
        <v>104.28</v>
      </c>
      <c r="F35" s="60">
        <v>104.12</v>
      </c>
    </row>
    <row r="36" spans="1:6" ht="20.100000000000001" customHeight="1" x14ac:dyDescent="0.25">
      <c r="A36" s="69" t="s">
        <v>21</v>
      </c>
      <c r="B36" s="87">
        <v>111.22</v>
      </c>
      <c r="C36" s="28">
        <v>104.63</v>
      </c>
      <c r="D36" s="28">
        <v>104.88</v>
      </c>
      <c r="E36" s="28">
        <v>104.38</v>
      </c>
      <c r="F36" s="62">
        <v>104.08</v>
      </c>
    </row>
    <row r="37" spans="1:6" ht="30" x14ac:dyDescent="0.25">
      <c r="A37" s="174" t="s">
        <v>77</v>
      </c>
      <c r="B37" s="147"/>
      <c r="C37" s="148"/>
      <c r="D37" s="148"/>
      <c r="E37" s="148"/>
      <c r="F37" s="153"/>
    </row>
    <row r="38" spans="1:6" ht="20.100000000000001" customHeight="1" x14ac:dyDescent="0.25">
      <c r="A38" s="68" t="s">
        <v>20</v>
      </c>
      <c r="B38" s="85">
        <v>110.07</v>
      </c>
      <c r="C38" s="25">
        <v>112.16</v>
      </c>
      <c r="D38" s="25">
        <v>104.56</v>
      </c>
      <c r="E38" s="25">
        <v>104.06</v>
      </c>
      <c r="F38" s="60">
        <v>103.88</v>
      </c>
    </row>
    <row r="39" spans="1:6" ht="20.100000000000001" customHeight="1" x14ac:dyDescent="0.25">
      <c r="A39" s="69" t="s">
        <v>21</v>
      </c>
      <c r="B39" s="87">
        <v>109.05</v>
      </c>
      <c r="C39" s="28">
        <v>111.13</v>
      </c>
      <c r="D39" s="28">
        <v>104.76</v>
      </c>
      <c r="E39" s="28">
        <v>104.14</v>
      </c>
      <c r="F39" s="62">
        <v>103.89</v>
      </c>
    </row>
    <row r="40" spans="1:6" ht="30" x14ac:dyDescent="0.25">
      <c r="A40" s="174" t="s">
        <v>66</v>
      </c>
      <c r="B40" s="147"/>
      <c r="C40" s="148"/>
      <c r="D40" s="148"/>
      <c r="E40" s="148"/>
      <c r="F40" s="153"/>
    </row>
    <row r="41" spans="1:6" ht="20.100000000000001" customHeight="1" x14ac:dyDescent="0.25">
      <c r="A41" s="68" t="s">
        <v>20</v>
      </c>
      <c r="B41" s="85">
        <v>111.16</v>
      </c>
      <c r="C41" s="25">
        <v>109.2</v>
      </c>
      <c r="D41" s="25">
        <v>104.43</v>
      </c>
      <c r="E41" s="25">
        <v>104.13</v>
      </c>
      <c r="F41" s="60">
        <v>103.85</v>
      </c>
    </row>
    <row r="42" spans="1:6" ht="20.100000000000001" customHeight="1" x14ac:dyDescent="0.25">
      <c r="A42" s="74" t="s">
        <v>21</v>
      </c>
      <c r="B42" s="87">
        <v>108.13</v>
      </c>
      <c r="C42" s="28">
        <v>106.06</v>
      </c>
      <c r="D42" s="28">
        <v>104.17</v>
      </c>
      <c r="E42" s="28">
        <v>104</v>
      </c>
      <c r="F42" s="62">
        <v>103.85</v>
      </c>
    </row>
    <row r="43" spans="1:6" ht="30" x14ac:dyDescent="0.25">
      <c r="A43" s="174" t="s">
        <v>33</v>
      </c>
      <c r="B43" s="147"/>
      <c r="C43" s="148"/>
      <c r="D43" s="148"/>
      <c r="E43" s="148"/>
      <c r="F43" s="153"/>
    </row>
    <row r="44" spans="1:6" ht="20.100000000000001" customHeight="1" x14ac:dyDescent="0.25">
      <c r="A44" s="68" t="s">
        <v>20</v>
      </c>
      <c r="B44" s="85">
        <v>114.3</v>
      </c>
      <c r="C44" s="25">
        <v>104.31</v>
      </c>
      <c r="D44" s="25">
        <v>104.64</v>
      </c>
      <c r="E44" s="25">
        <v>104.08</v>
      </c>
      <c r="F44" s="60">
        <v>103.87</v>
      </c>
    </row>
    <row r="45" spans="1:6" ht="20.100000000000001" customHeight="1" x14ac:dyDescent="0.25">
      <c r="A45" s="74" t="s">
        <v>21</v>
      </c>
      <c r="B45" s="87">
        <v>115.88</v>
      </c>
      <c r="C45" s="28">
        <v>103.74</v>
      </c>
      <c r="D45" s="28">
        <v>104.78</v>
      </c>
      <c r="E45" s="28">
        <v>103.95</v>
      </c>
      <c r="F45" s="62">
        <v>103.91</v>
      </c>
    </row>
    <row r="46" spans="1:6" ht="20.100000000000001" customHeight="1" x14ac:dyDescent="0.25">
      <c r="A46" s="176" t="s">
        <v>34</v>
      </c>
      <c r="B46" s="150"/>
      <c r="C46" s="151"/>
      <c r="D46" s="151"/>
      <c r="E46" s="151"/>
      <c r="F46" s="159"/>
    </row>
    <row r="47" spans="1:6" ht="20.100000000000001" customHeight="1" x14ac:dyDescent="0.25">
      <c r="A47" s="68" t="s">
        <v>20</v>
      </c>
      <c r="B47" s="85">
        <v>113.7</v>
      </c>
      <c r="C47" s="25">
        <v>103.62</v>
      </c>
      <c r="D47" s="25">
        <v>104.04</v>
      </c>
      <c r="E47" s="25">
        <v>104</v>
      </c>
      <c r="F47" s="60">
        <v>104.02</v>
      </c>
    </row>
    <row r="48" spans="1:6" ht="20.100000000000001" customHeight="1" x14ac:dyDescent="0.25">
      <c r="A48" s="69" t="s">
        <v>21</v>
      </c>
      <c r="B48" s="87">
        <v>115.17</v>
      </c>
      <c r="C48" s="28">
        <v>101.18</v>
      </c>
      <c r="D48" s="28">
        <v>103.98</v>
      </c>
      <c r="E48" s="28">
        <v>103.9</v>
      </c>
      <c r="F48" s="62">
        <v>103.86</v>
      </c>
    </row>
    <row r="49" spans="1:6" ht="20.100000000000001" customHeight="1" x14ac:dyDescent="0.25">
      <c r="A49" s="174" t="s">
        <v>35</v>
      </c>
      <c r="B49" s="147"/>
      <c r="C49" s="148"/>
      <c r="D49" s="148"/>
      <c r="E49" s="148"/>
      <c r="F49" s="153"/>
    </row>
    <row r="50" spans="1:6" ht="20.100000000000001" customHeight="1" x14ac:dyDescent="0.25">
      <c r="A50" s="68" t="s">
        <v>20</v>
      </c>
      <c r="B50" s="85">
        <v>112.64</v>
      </c>
      <c r="C50" s="25">
        <v>94.68</v>
      </c>
      <c r="D50" s="25">
        <v>104.19</v>
      </c>
      <c r="E50" s="25">
        <v>103.9</v>
      </c>
      <c r="F50" s="60">
        <v>103.78</v>
      </c>
    </row>
    <row r="51" spans="1:6" ht="20.100000000000001" customHeight="1" x14ac:dyDescent="0.25">
      <c r="A51" s="74" t="s">
        <v>21</v>
      </c>
      <c r="B51" s="87">
        <v>116.42</v>
      </c>
      <c r="C51" s="28">
        <v>95.847999999999999</v>
      </c>
      <c r="D51" s="28">
        <v>104.649</v>
      </c>
      <c r="E51" s="28">
        <v>104.13</v>
      </c>
      <c r="F51" s="62">
        <v>103.8</v>
      </c>
    </row>
    <row r="52" spans="1:6" ht="45" x14ac:dyDescent="0.25">
      <c r="A52" s="174" t="s">
        <v>67</v>
      </c>
      <c r="B52" s="147"/>
      <c r="C52" s="148"/>
      <c r="D52" s="148"/>
      <c r="E52" s="148"/>
      <c r="F52" s="153"/>
    </row>
    <row r="53" spans="1:6" ht="20.100000000000001" customHeight="1" x14ac:dyDescent="0.25">
      <c r="A53" s="68" t="s">
        <v>20</v>
      </c>
      <c r="B53" s="85">
        <v>107.88</v>
      </c>
      <c r="C53" s="25">
        <v>107.42</v>
      </c>
      <c r="D53" s="25">
        <v>104.62</v>
      </c>
      <c r="E53" s="25">
        <v>104.349</v>
      </c>
      <c r="F53" s="60">
        <v>104.146</v>
      </c>
    </row>
    <row r="54" spans="1:6" ht="20.100000000000001" customHeight="1" thickBot="1" x14ac:dyDescent="0.3">
      <c r="A54" s="73" t="s">
        <v>21</v>
      </c>
      <c r="B54" s="88">
        <v>105.88</v>
      </c>
      <c r="C54" s="29">
        <v>104.15</v>
      </c>
      <c r="D54" s="29">
        <v>104.01</v>
      </c>
      <c r="E54" s="29">
        <v>103.92</v>
      </c>
      <c r="F54" s="63">
        <v>103.75</v>
      </c>
    </row>
    <row r="55" spans="1:6" ht="17.25" customHeight="1" x14ac:dyDescent="0.25">
      <c r="A55" s="175" t="s">
        <v>36</v>
      </c>
      <c r="B55" s="154"/>
      <c r="C55" s="155"/>
      <c r="D55" s="155"/>
      <c r="E55" s="155"/>
      <c r="F55" s="156"/>
    </row>
    <row r="56" spans="1:6" ht="20.100000000000001" customHeight="1" x14ac:dyDescent="0.25">
      <c r="A56" s="68" t="s">
        <v>20</v>
      </c>
      <c r="B56" s="85">
        <v>108.8</v>
      </c>
      <c r="C56" s="25">
        <v>109.72</v>
      </c>
      <c r="D56" s="25">
        <v>104.5</v>
      </c>
      <c r="E56" s="25">
        <v>104.21</v>
      </c>
      <c r="F56" s="60">
        <v>103.92</v>
      </c>
    </row>
    <row r="57" spans="1:6" ht="20.100000000000001" customHeight="1" x14ac:dyDescent="0.25">
      <c r="A57" s="69" t="s">
        <v>21</v>
      </c>
      <c r="B57" s="87">
        <v>112.64</v>
      </c>
      <c r="C57" s="28">
        <v>108.08</v>
      </c>
      <c r="D57" s="28">
        <v>104.28</v>
      </c>
      <c r="E57" s="28">
        <v>104.21</v>
      </c>
      <c r="F57" s="62">
        <v>104.02</v>
      </c>
    </row>
    <row r="58" spans="1:6" ht="15.75" x14ac:dyDescent="0.25">
      <c r="A58" s="174" t="s">
        <v>37</v>
      </c>
      <c r="B58" s="147"/>
      <c r="C58" s="148"/>
      <c r="D58" s="148"/>
      <c r="E58" s="148"/>
      <c r="F58" s="153"/>
    </row>
    <row r="59" spans="1:6" ht="20.100000000000001" customHeight="1" x14ac:dyDescent="0.25">
      <c r="A59" s="68" t="s">
        <v>20</v>
      </c>
      <c r="B59" s="85">
        <v>107.92</v>
      </c>
      <c r="C59" s="25">
        <v>94.72</v>
      </c>
      <c r="D59" s="25">
        <v>105.24</v>
      </c>
      <c r="E59" s="25">
        <v>104.88</v>
      </c>
      <c r="F59" s="60">
        <v>104.91</v>
      </c>
    </row>
    <row r="60" spans="1:6" ht="20.100000000000001" customHeight="1" x14ac:dyDescent="0.25">
      <c r="A60" s="74" t="s">
        <v>21</v>
      </c>
      <c r="B60" s="87">
        <v>108.17</v>
      </c>
      <c r="C60" s="28">
        <v>94.14</v>
      </c>
      <c r="D60" s="28">
        <v>104.88</v>
      </c>
      <c r="E60" s="28">
        <v>105.21</v>
      </c>
      <c r="F60" s="62">
        <v>104.88</v>
      </c>
    </row>
    <row r="61" spans="1:6" ht="30" x14ac:dyDescent="0.25">
      <c r="A61" s="176" t="s">
        <v>38</v>
      </c>
      <c r="B61" s="150"/>
      <c r="C61" s="151"/>
      <c r="D61" s="151"/>
      <c r="E61" s="151"/>
      <c r="F61" s="159"/>
    </row>
    <row r="62" spans="1:6" ht="20.100000000000001" customHeight="1" x14ac:dyDescent="0.25">
      <c r="A62" s="68" t="s">
        <v>20</v>
      </c>
      <c r="B62" s="85">
        <v>106.09</v>
      </c>
      <c r="C62" s="25">
        <v>116.32</v>
      </c>
      <c r="D62" s="25">
        <v>104.06</v>
      </c>
      <c r="E62" s="25">
        <v>104.2</v>
      </c>
      <c r="F62" s="60">
        <v>104.27</v>
      </c>
    </row>
    <row r="63" spans="1:6" ht="20.100000000000001" customHeight="1" x14ac:dyDescent="0.25">
      <c r="A63" s="69" t="s">
        <v>21</v>
      </c>
      <c r="B63" s="87">
        <v>111.44</v>
      </c>
      <c r="C63" s="28">
        <v>120.04900000000001</v>
      </c>
      <c r="D63" s="28">
        <v>102.98</v>
      </c>
      <c r="E63" s="28">
        <v>104.28</v>
      </c>
      <c r="F63" s="62">
        <v>103.94</v>
      </c>
    </row>
    <row r="64" spans="1:6" ht="30" x14ac:dyDescent="0.25">
      <c r="A64" s="174" t="s">
        <v>39</v>
      </c>
      <c r="B64" s="147"/>
      <c r="C64" s="148"/>
      <c r="D64" s="148"/>
      <c r="E64" s="148"/>
      <c r="F64" s="153"/>
    </row>
    <row r="65" spans="1:6" ht="20.100000000000001" customHeight="1" x14ac:dyDescent="0.25">
      <c r="A65" s="68" t="s">
        <v>20</v>
      </c>
      <c r="B65" s="85">
        <v>103.62</v>
      </c>
      <c r="C65" s="25">
        <v>101.84</v>
      </c>
      <c r="D65" s="25">
        <v>105.66</v>
      </c>
      <c r="E65" s="25">
        <v>104.44</v>
      </c>
      <c r="F65" s="60">
        <v>103.93</v>
      </c>
    </row>
    <row r="66" spans="1:6" ht="20.100000000000001" customHeight="1" x14ac:dyDescent="0.25">
      <c r="A66" s="74" t="s">
        <v>21</v>
      </c>
      <c r="B66" s="87">
        <v>114.25</v>
      </c>
      <c r="C66" s="28">
        <v>102.69</v>
      </c>
      <c r="D66" s="28">
        <v>105.44</v>
      </c>
      <c r="E66" s="28">
        <v>104.22</v>
      </c>
      <c r="F66" s="62">
        <v>103.86</v>
      </c>
    </row>
    <row r="67" spans="1:6" ht="20.100000000000001" customHeight="1" x14ac:dyDescent="0.25">
      <c r="A67" s="176" t="s">
        <v>40</v>
      </c>
      <c r="B67" s="150"/>
      <c r="C67" s="151"/>
      <c r="D67" s="151"/>
      <c r="E67" s="151"/>
      <c r="F67" s="159"/>
    </row>
    <row r="68" spans="1:6" ht="20.100000000000001" customHeight="1" x14ac:dyDescent="0.25">
      <c r="A68" s="68" t="s">
        <v>20</v>
      </c>
      <c r="B68" s="85">
        <v>109.75</v>
      </c>
      <c r="C68" s="25">
        <v>106.8</v>
      </c>
      <c r="D68" s="25">
        <v>105.67</v>
      </c>
      <c r="E68" s="25">
        <v>104.54</v>
      </c>
      <c r="F68" s="60">
        <v>104.39</v>
      </c>
    </row>
    <row r="69" spans="1:6" ht="20.100000000000001" customHeight="1" x14ac:dyDescent="0.25">
      <c r="A69" s="69" t="s">
        <v>21</v>
      </c>
      <c r="B69" s="87">
        <v>109.56</v>
      </c>
      <c r="C69" s="28">
        <v>106.81</v>
      </c>
      <c r="D69" s="28">
        <v>106.3</v>
      </c>
      <c r="E69" s="28">
        <v>104.89</v>
      </c>
      <c r="F69" s="62">
        <v>104.56</v>
      </c>
    </row>
    <row r="70" spans="1:6" ht="20.100000000000001" customHeight="1" x14ac:dyDescent="0.25">
      <c r="A70" s="174" t="s">
        <v>41</v>
      </c>
      <c r="B70" s="147"/>
      <c r="C70" s="148"/>
      <c r="D70" s="148"/>
      <c r="E70" s="148"/>
      <c r="F70" s="153"/>
    </row>
    <row r="71" spans="1:6" ht="20.100000000000001" customHeight="1" x14ac:dyDescent="0.25">
      <c r="A71" s="68" t="s">
        <v>20</v>
      </c>
      <c r="B71" s="85">
        <v>109.41</v>
      </c>
      <c r="C71" s="25">
        <v>105.63</v>
      </c>
      <c r="D71" s="25">
        <v>103.98</v>
      </c>
      <c r="E71" s="64">
        <v>103.95</v>
      </c>
      <c r="F71" s="65">
        <v>103.89</v>
      </c>
    </row>
    <row r="72" spans="1:6" ht="31.5" x14ac:dyDescent="0.25">
      <c r="A72" s="172" t="s">
        <v>42</v>
      </c>
      <c r="B72" s="160"/>
      <c r="C72" s="161"/>
      <c r="D72" s="161"/>
      <c r="E72" s="161"/>
      <c r="F72" s="149"/>
    </row>
    <row r="73" spans="1:6" ht="20.100000000000001" customHeight="1" x14ac:dyDescent="0.25">
      <c r="A73" s="68" t="s">
        <v>20</v>
      </c>
      <c r="B73" s="85">
        <v>108.22</v>
      </c>
      <c r="C73" s="25">
        <v>115.27</v>
      </c>
      <c r="D73" s="25">
        <v>113.2</v>
      </c>
      <c r="E73" s="25">
        <v>109.15</v>
      </c>
      <c r="F73" s="60">
        <v>104.946</v>
      </c>
    </row>
    <row r="74" spans="1:6" ht="20.100000000000001" customHeight="1" x14ac:dyDescent="0.25">
      <c r="A74" s="69" t="s">
        <v>21</v>
      </c>
      <c r="B74" s="87">
        <v>105.947</v>
      </c>
      <c r="C74" s="28">
        <v>114.37</v>
      </c>
      <c r="D74" s="28">
        <v>113.16</v>
      </c>
      <c r="E74" s="28">
        <v>109.06</v>
      </c>
      <c r="F74" s="62">
        <v>104.93</v>
      </c>
    </row>
    <row r="75" spans="1:6" ht="31.5" x14ac:dyDescent="0.25">
      <c r="A75" s="172" t="s">
        <v>43</v>
      </c>
      <c r="B75" s="160"/>
      <c r="C75" s="161"/>
      <c r="D75" s="161"/>
      <c r="E75" s="161"/>
      <c r="F75" s="149"/>
    </row>
    <row r="76" spans="1:6" ht="20.100000000000001" customHeight="1" x14ac:dyDescent="0.25">
      <c r="A76" s="68" t="s">
        <v>20</v>
      </c>
      <c r="B76" s="85">
        <v>108.02</v>
      </c>
      <c r="C76" s="25">
        <v>106.27</v>
      </c>
      <c r="D76" s="25">
        <v>104.36</v>
      </c>
      <c r="E76" s="25">
        <v>104.09</v>
      </c>
      <c r="F76" s="60">
        <v>104.04</v>
      </c>
    </row>
    <row r="77" spans="1:6" ht="20.100000000000001" customHeight="1" thickBot="1" x14ac:dyDescent="0.3">
      <c r="A77" s="73" t="s">
        <v>21</v>
      </c>
      <c r="B77" s="88">
        <v>104.89</v>
      </c>
      <c r="C77" s="29">
        <v>104.79</v>
      </c>
      <c r="D77" s="29">
        <v>104.2</v>
      </c>
      <c r="E77" s="29">
        <v>104.148</v>
      </c>
      <c r="F77" s="63">
        <v>104.04</v>
      </c>
    </row>
    <row r="78" spans="1:6" ht="20.100000000000001" customHeight="1" x14ac:dyDescent="0.25">
      <c r="A78" s="171" t="s">
        <v>44</v>
      </c>
      <c r="B78" s="162"/>
      <c r="C78" s="163"/>
      <c r="D78" s="163"/>
      <c r="E78" s="163"/>
      <c r="F78" s="164"/>
    </row>
    <row r="79" spans="1:6" ht="20.100000000000001" customHeight="1" x14ac:dyDescent="0.25">
      <c r="A79" s="68" t="s">
        <v>20</v>
      </c>
      <c r="B79" s="85">
        <v>108.28</v>
      </c>
      <c r="C79" s="25">
        <v>109.53</v>
      </c>
      <c r="D79" s="25">
        <v>104.92</v>
      </c>
      <c r="E79" s="25">
        <v>104.44</v>
      </c>
      <c r="F79" s="60">
        <v>104.44</v>
      </c>
    </row>
    <row r="80" spans="1:6" ht="20.100000000000001" customHeight="1" x14ac:dyDescent="0.25">
      <c r="A80" s="172" t="s">
        <v>45</v>
      </c>
      <c r="B80" s="160"/>
      <c r="C80" s="161"/>
      <c r="D80" s="161"/>
      <c r="E80" s="161"/>
      <c r="F80" s="149"/>
    </row>
    <row r="81" spans="1:6" ht="20.100000000000001" customHeight="1" x14ac:dyDescent="0.25">
      <c r="A81" s="68" t="s">
        <v>20</v>
      </c>
      <c r="B81" s="89">
        <v>106.9</v>
      </c>
      <c r="C81" s="25">
        <v>110.96</v>
      </c>
      <c r="D81" s="25">
        <v>104.58</v>
      </c>
      <c r="E81" s="25">
        <v>104.48</v>
      </c>
      <c r="F81" s="60">
        <v>104.33</v>
      </c>
    </row>
    <row r="82" spans="1:6" ht="20.100000000000001" customHeight="1" x14ac:dyDescent="0.25">
      <c r="A82" s="172" t="s">
        <v>46</v>
      </c>
      <c r="B82" s="160"/>
      <c r="C82" s="161"/>
      <c r="D82" s="161"/>
      <c r="E82" s="161"/>
      <c r="F82" s="149"/>
    </row>
    <row r="83" spans="1:6" ht="20.100000000000001" customHeight="1" x14ac:dyDescent="0.25">
      <c r="A83" s="68" t="s">
        <v>20</v>
      </c>
      <c r="B83" s="89">
        <v>109.89</v>
      </c>
      <c r="C83" s="25">
        <v>107.72</v>
      </c>
      <c r="D83" s="25">
        <v>105.36</v>
      </c>
      <c r="E83" s="25">
        <v>104.4</v>
      </c>
      <c r="F83" s="60">
        <v>104.58</v>
      </c>
    </row>
    <row r="84" spans="1:6" ht="20.100000000000001" customHeight="1" x14ac:dyDescent="0.25">
      <c r="A84" s="75" t="s">
        <v>47</v>
      </c>
      <c r="B84" s="87">
        <v>109.33</v>
      </c>
      <c r="C84" s="28">
        <v>107.79</v>
      </c>
      <c r="D84" s="28">
        <v>105.08</v>
      </c>
      <c r="E84" s="28">
        <v>104.4</v>
      </c>
      <c r="F84" s="62">
        <v>104.48</v>
      </c>
    </row>
    <row r="85" spans="1:6" ht="16.5" customHeight="1" x14ac:dyDescent="0.25">
      <c r="A85" s="172" t="s">
        <v>48</v>
      </c>
      <c r="B85" s="165"/>
      <c r="C85" s="166"/>
      <c r="D85" s="166"/>
      <c r="E85" s="166"/>
      <c r="F85" s="167"/>
    </row>
    <row r="86" spans="1:6" ht="20.100000000000001" customHeight="1" x14ac:dyDescent="0.25">
      <c r="A86" s="68" t="s">
        <v>49</v>
      </c>
      <c r="B86" s="89">
        <v>113.86</v>
      </c>
      <c r="C86" s="25">
        <v>108.8</v>
      </c>
      <c r="D86" s="25">
        <v>105.54</v>
      </c>
      <c r="E86" s="25">
        <v>105.2</v>
      </c>
      <c r="F86" s="60">
        <v>104.65</v>
      </c>
    </row>
    <row r="87" spans="1:6" ht="20.100000000000001" customHeight="1" x14ac:dyDescent="0.25">
      <c r="A87" s="76" t="s">
        <v>50</v>
      </c>
      <c r="B87" s="86">
        <v>113.46</v>
      </c>
      <c r="C87" s="26">
        <v>104.55</v>
      </c>
      <c r="D87" s="26">
        <v>105.69</v>
      </c>
      <c r="E87" s="26">
        <v>104.87</v>
      </c>
      <c r="F87" s="61">
        <v>104.79</v>
      </c>
    </row>
    <row r="88" spans="1:6" ht="20.100000000000001" customHeight="1" x14ac:dyDescent="0.25">
      <c r="A88" s="77" t="s">
        <v>76</v>
      </c>
      <c r="B88" s="87">
        <v>121.23</v>
      </c>
      <c r="C88" s="28">
        <v>109.28</v>
      </c>
      <c r="D88" s="28">
        <v>107.04</v>
      </c>
      <c r="E88" s="28">
        <v>105.44</v>
      </c>
      <c r="F88" s="62">
        <v>105.38</v>
      </c>
    </row>
    <row r="89" spans="1:6" ht="20.100000000000001" customHeight="1" x14ac:dyDescent="0.25">
      <c r="A89" s="234" t="s">
        <v>51</v>
      </c>
      <c r="B89" s="240"/>
      <c r="C89" s="241"/>
      <c r="D89" s="241"/>
      <c r="E89" s="241"/>
      <c r="F89" s="242"/>
    </row>
    <row r="90" spans="1:6" ht="20.100000000000001" customHeight="1" x14ac:dyDescent="0.25">
      <c r="A90" s="235" t="s">
        <v>20</v>
      </c>
      <c r="B90" s="236">
        <v>108.14</v>
      </c>
      <c r="C90" s="237">
        <v>107.4</v>
      </c>
      <c r="D90" s="237">
        <v>105.5</v>
      </c>
      <c r="E90" s="237">
        <v>104.1</v>
      </c>
      <c r="F90" s="238">
        <v>104.1</v>
      </c>
    </row>
    <row r="91" spans="1:6" ht="20.100000000000001" customHeight="1" x14ac:dyDescent="0.25">
      <c r="A91" s="74" t="s">
        <v>52</v>
      </c>
      <c r="B91" s="87">
        <v>108.22</v>
      </c>
      <c r="C91" s="28"/>
      <c r="D91" s="28"/>
      <c r="E91" s="28"/>
      <c r="F91" s="62"/>
    </row>
    <row r="92" spans="1:6" ht="20.100000000000001" customHeight="1" x14ac:dyDescent="0.25">
      <c r="A92" s="173" t="s">
        <v>53</v>
      </c>
      <c r="B92" s="168"/>
      <c r="C92" s="169"/>
      <c r="D92" s="169"/>
      <c r="E92" s="169"/>
      <c r="F92" s="170"/>
    </row>
    <row r="93" spans="1:6" ht="20.100000000000001" customHeight="1" x14ac:dyDescent="0.25">
      <c r="A93" s="68" t="s">
        <v>20</v>
      </c>
      <c r="B93" s="89">
        <v>107.81</v>
      </c>
      <c r="C93" s="25">
        <v>108.06</v>
      </c>
      <c r="D93" s="25">
        <v>105.41</v>
      </c>
      <c r="E93" s="25">
        <v>104.54</v>
      </c>
      <c r="F93" s="60">
        <v>104.28</v>
      </c>
    </row>
    <row r="94" spans="1:6" ht="20.100000000000001" customHeight="1" x14ac:dyDescent="0.25">
      <c r="A94" s="74" t="s">
        <v>21</v>
      </c>
      <c r="B94" s="87">
        <v>107.87</v>
      </c>
      <c r="C94" s="28">
        <v>107.87</v>
      </c>
      <c r="D94" s="28">
        <v>105.42</v>
      </c>
      <c r="E94" s="28">
        <v>104.44</v>
      </c>
      <c r="F94" s="62">
        <v>104.28</v>
      </c>
    </row>
    <row r="95" spans="1:6" ht="20.100000000000001" customHeight="1" x14ac:dyDescent="0.25">
      <c r="A95" s="239" t="s">
        <v>54</v>
      </c>
      <c r="B95" s="165"/>
      <c r="C95" s="166"/>
      <c r="D95" s="166"/>
      <c r="E95" s="166"/>
      <c r="F95" s="167"/>
    </row>
    <row r="96" spans="1:6" ht="20.100000000000001" customHeight="1" x14ac:dyDescent="0.25">
      <c r="A96" s="235" t="s">
        <v>55</v>
      </c>
      <c r="B96" s="236">
        <v>107.57</v>
      </c>
      <c r="C96" s="237">
        <v>108.01</v>
      </c>
      <c r="D96" s="237">
        <v>104.64</v>
      </c>
      <c r="E96" s="237">
        <v>104</v>
      </c>
      <c r="F96" s="238">
        <v>104</v>
      </c>
    </row>
    <row r="97" spans="1:6" ht="20.100000000000001" customHeight="1" x14ac:dyDescent="0.25">
      <c r="A97" s="69" t="s">
        <v>56</v>
      </c>
      <c r="B97" s="86">
        <v>107.85</v>
      </c>
      <c r="C97" s="26">
        <v>107.81</v>
      </c>
      <c r="D97" s="26">
        <v>104.42</v>
      </c>
      <c r="E97" s="26">
        <v>103.64</v>
      </c>
      <c r="F97" s="61">
        <v>103.74</v>
      </c>
    </row>
    <row r="98" spans="1:6" ht="20.100000000000001" customHeight="1" x14ac:dyDescent="0.25">
      <c r="A98" s="68" t="s">
        <v>57</v>
      </c>
      <c r="B98" s="85">
        <v>110.24</v>
      </c>
      <c r="C98" s="25">
        <v>112.03</v>
      </c>
      <c r="D98" s="25">
        <v>106.94</v>
      </c>
      <c r="E98" s="25">
        <v>104.81</v>
      </c>
      <c r="F98" s="60">
        <v>104</v>
      </c>
    </row>
    <row r="99" spans="1:6" ht="20.100000000000001" customHeight="1" thickBot="1" x14ac:dyDescent="0.3">
      <c r="A99" s="73" t="s">
        <v>58</v>
      </c>
      <c r="B99" s="88">
        <v>109.97</v>
      </c>
      <c r="C99" s="29">
        <v>112.03</v>
      </c>
      <c r="D99" s="29">
        <v>106.94</v>
      </c>
      <c r="E99" s="29">
        <v>104.95</v>
      </c>
      <c r="F99" s="63">
        <v>104.61</v>
      </c>
    </row>
    <row r="100" spans="1:6" ht="15" customHeight="1" x14ac:dyDescent="0.25">
      <c r="A100" s="187" t="s">
        <v>86</v>
      </c>
      <c r="B100" s="30"/>
      <c r="C100" s="30"/>
      <c r="D100" s="30"/>
      <c r="E100" s="30"/>
      <c r="F100" s="30"/>
    </row>
    <row r="101" spans="1:6" ht="14.25" customHeight="1" x14ac:dyDescent="0.25">
      <c r="A101" s="188" t="s">
        <v>87</v>
      </c>
      <c r="B101" s="189"/>
      <c r="C101" s="189"/>
      <c r="D101" s="189"/>
      <c r="E101" s="189"/>
      <c r="F101" s="189"/>
    </row>
    <row r="102" spans="1:6" ht="27" customHeight="1" x14ac:dyDescent="0.25">
      <c r="A102" s="203" t="s">
        <v>88</v>
      </c>
      <c r="B102" s="204"/>
      <c r="C102" s="204"/>
      <c r="D102" s="204"/>
      <c r="E102" s="204"/>
      <c r="F102" s="204"/>
    </row>
    <row r="103" spans="1:6" ht="15.75" x14ac:dyDescent="0.25">
      <c r="A103" s="190" t="s">
        <v>89</v>
      </c>
      <c r="B103" s="191"/>
      <c r="C103" s="191"/>
      <c r="D103" s="191"/>
      <c r="E103" s="191"/>
      <c r="F103" s="191"/>
    </row>
    <row r="104" spans="1:6" ht="15.75" x14ac:dyDescent="0.25">
      <c r="A104" s="190" t="s">
        <v>90</v>
      </c>
      <c r="B104" s="191"/>
      <c r="C104" s="191"/>
      <c r="D104" s="191"/>
      <c r="E104" s="191"/>
      <c r="F104" s="191"/>
    </row>
    <row r="105" spans="1:6" ht="15.75" x14ac:dyDescent="0.25">
      <c r="A105" s="190" t="s">
        <v>91</v>
      </c>
      <c r="B105" s="192"/>
      <c r="C105" s="192"/>
      <c r="D105" s="192"/>
      <c r="E105" s="192"/>
      <c r="F105" s="192"/>
    </row>
    <row r="106" spans="1:6" ht="15" customHeight="1" x14ac:dyDescent="0.25">
      <c r="A106" s="190" t="s">
        <v>92</v>
      </c>
      <c r="B106" s="189"/>
      <c r="C106" s="189"/>
      <c r="D106" s="189"/>
      <c r="E106" s="189"/>
      <c r="F106" s="189"/>
    </row>
  </sheetData>
  <mergeCells count="5">
    <mergeCell ref="A4:F4"/>
    <mergeCell ref="D6:F6"/>
    <mergeCell ref="A102:F102"/>
    <mergeCell ref="A3:F3"/>
    <mergeCell ref="A1:F2"/>
  </mergeCells>
  <pageMargins left="0.78740157480314965" right="0.78740157480314965" top="0.78740157480314965" bottom="0.39370078740157483" header="0.31496062992125984" footer="0.51181102362204722"/>
  <pageSetup paperSize="9" scale="76" firstPageNumber="115" fitToHeight="3" orientation="landscape" r:id="rId1"/>
  <headerFooter>
    <oddFooter>&amp;R&amp;P</oddFooter>
  </headerFooter>
  <rowBreaks count="3" manualBreakCount="3">
    <brk id="30" max="5" man="1"/>
    <brk id="54" max="5" man="1"/>
    <brk id="7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V43"/>
  <sheetViews>
    <sheetView view="pageBreakPreview" zoomScale="60" zoomScaleNormal="70" workbookViewId="0">
      <selection sqref="A1:K2"/>
    </sheetView>
  </sheetViews>
  <sheetFormatPr defaultColWidth="17.85546875" defaultRowHeight="12" x14ac:dyDescent="0.15"/>
  <cols>
    <col min="1" max="1" width="53.5703125" style="31" customWidth="1"/>
    <col min="2" max="3" width="9.42578125" style="31" customWidth="1"/>
    <col min="4" max="11" width="9.42578125" style="59" customWidth="1"/>
    <col min="12" max="12" width="53.5703125" style="31" customWidth="1"/>
    <col min="13" max="14" width="9.42578125" style="31" customWidth="1"/>
    <col min="15" max="22" width="9.42578125" style="59" customWidth="1"/>
    <col min="23" max="16384" width="17.85546875" style="31"/>
  </cols>
  <sheetData>
    <row r="1" spans="1:22" ht="12" customHeight="1" x14ac:dyDescent="0.15">
      <c r="A1" s="206" t="s">
        <v>84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 t="s">
        <v>84</v>
      </c>
      <c r="M1" s="206"/>
      <c r="N1" s="206"/>
      <c r="O1" s="206"/>
      <c r="P1" s="206"/>
      <c r="Q1" s="206"/>
      <c r="R1" s="206"/>
      <c r="S1" s="206"/>
      <c r="T1" s="206"/>
      <c r="U1" s="206"/>
      <c r="V1" s="206"/>
    </row>
    <row r="2" spans="1:22" ht="44.25" customHeight="1" x14ac:dyDescent="0.15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</row>
    <row r="3" spans="1:22" s="34" customFormat="1" ht="52.5" customHeight="1" x14ac:dyDescent="0.15">
      <c r="A3" s="228" t="s">
        <v>79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8" t="s">
        <v>93</v>
      </c>
      <c r="M3" s="229"/>
      <c r="N3" s="229"/>
      <c r="O3" s="229"/>
      <c r="P3" s="229"/>
      <c r="Q3" s="229"/>
      <c r="R3" s="229"/>
      <c r="S3" s="229"/>
      <c r="T3" s="229"/>
      <c r="U3" s="229"/>
      <c r="V3" s="229"/>
    </row>
    <row r="4" spans="1:22" s="21" customFormat="1" ht="19.5" customHeight="1" thickBot="1" x14ac:dyDescent="0.25">
      <c r="A4" s="207" t="s">
        <v>75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7" t="s">
        <v>75</v>
      </c>
      <c r="M4" s="208"/>
      <c r="N4" s="208"/>
      <c r="O4" s="208"/>
      <c r="P4" s="208"/>
      <c r="Q4" s="208"/>
      <c r="R4" s="208"/>
      <c r="S4" s="208"/>
      <c r="T4" s="208"/>
      <c r="U4" s="208"/>
      <c r="V4" s="208"/>
    </row>
    <row r="5" spans="1:22" ht="56.25" customHeight="1" x14ac:dyDescent="0.15">
      <c r="A5" s="209" t="s">
        <v>59</v>
      </c>
      <c r="B5" s="211" t="s">
        <v>60</v>
      </c>
      <c r="C5" s="212"/>
      <c r="D5" s="212"/>
      <c r="E5" s="212"/>
      <c r="F5" s="213"/>
      <c r="G5" s="214" t="s">
        <v>61</v>
      </c>
      <c r="H5" s="212"/>
      <c r="I5" s="212"/>
      <c r="J5" s="212"/>
      <c r="K5" s="215"/>
      <c r="L5" s="209" t="s">
        <v>59</v>
      </c>
      <c r="M5" s="211" t="s">
        <v>60</v>
      </c>
      <c r="N5" s="212"/>
      <c r="O5" s="212"/>
      <c r="P5" s="212"/>
      <c r="Q5" s="213"/>
      <c r="R5" s="214" t="s">
        <v>61</v>
      </c>
      <c r="S5" s="212"/>
      <c r="T5" s="212"/>
      <c r="U5" s="212"/>
      <c r="V5" s="215"/>
    </row>
    <row r="6" spans="1:22" ht="19.5" customHeight="1" x14ac:dyDescent="0.15">
      <c r="A6" s="210"/>
      <c r="B6" s="134" t="s">
        <v>80</v>
      </c>
      <c r="C6" s="135" t="s">
        <v>81</v>
      </c>
      <c r="D6" s="135" t="s">
        <v>82</v>
      </c>
      <c r="E6" s="135" t="s">
        <v>83</v>
      </c>
      <c r="F6" s="136">
        <v>2025</v>
      </c>
      <c r="G6" s="194" t="s">
        <v>80</v>
      </c>
      <c r="H6" s="135" t="s">
        <v>81</v>
      </c>
      <c r="I6" s="135" t="s">
        <v>82</v>
      </c>
      <c r="J6" s="135" t="s">
        <v>83</v>
      </c>
      <c r="K6" s="195">
        <v>2025</v>
      </c>
      <c r="L6" s="210"/>
      <c r="M6" s="134" t="s">
        <v>94</v>
      </c>
      <c r="N6" s="135" t="s">
        <v>95</v>
      </c>
      <c r="O6" s="135" t="s">
        <v>96</v>
      </c>
      <c r="P6" s="135" t="s">
        <v>97</v>
      </c>
      <c r="Q6" s="136">
        <v>2026</v>
      </c>
      <c r="R6" s="194" t="s">
        <v>94</v>
      </c>
      <c r="S6" s="135" t="s">
        <v>95</v>
      </c>
      <c r="T6" s="135" t="s">
        <v>96</v>
      </c>
      <c r="U6" s="135" t="s">
        <v>97</v>
      </c>
      <c r="V6" s="195">
        <v>2026</v>
      </c>
    </row>
    <row r="7" spans="1:22" ht="20.25" customHeight="1" thickBot="1" x14ac:dyDescent="0.2">
      <c r="A7" s="133"/>
      <c r="B7" s="219" t="s">
        <v>62</v>
      </c>
      <c r="C7" s="220"/>
      <c r="D7" s="220"/>
      <c r="E7" s="220"/>
      <c r="F7" s="221"/>
      <c r="G7" s="222" t="s">
        <v>63</v>
      </c>
      <c r="H7" s="220"/>
      <c r="I7" s="220"/>
      <c r="J7" s="221"/>
      <c r="K7" s="137" t="s">
        <v>62</v>
      </c>
      <c r="L7" s="133"/>
      <c r="M7" s="219" t="s">
        <v>62</v>
      </c>
      <c r="N7" s="220"/>
      <c r="O7" s="220"/>
      <c r="P7" s="220"/>
      <c r="Q7" s="221"/>
      <c r="R7" s="222" t="s">
        <v>63</v>
      </c>
      <c r="S7" s="220"/>
      <c r="T7" s="220"/>
      <c r="U7" s="221"/>
      <c r="V7" s="137" t="s">
        <v>62</v>
      </c>
    </row>
    <row r="8" spans="1:22" ht="23.25" customHeight="1" x14ac:dyDescent="0.15">
      <c r="A8" s="185" t="s">
        <v>19</v>
      </c>
      <c r="B8" s="123">
        <v>105.92</v>
      </c>
      <c r="C8" s="80">
        <v>96.62</v>
      </c>
      <c r="D8" s="80">
        <v>102.2</v>
      </c>
      <c r="E8" s="80">
        <v>102.61</v>
      </c>
      <c r="F8" s="80">
        <v>102.8</v>
      </c>
      <c r="G8" s="80">
        <v>101.31</v>
      </c>
      <c r="H8" s="80">
        <v>96.67</v>
      </c>
      <c r="I8" s="80">
        <v>101.11</v>
      </c>
      <c r="J8" s="80">
        <v>103.64</v>
      </c>
      <c r="K8" s="101">
        <v>103.02</v>
      </c>
      <c r="L8" s="185" t="s">
        <v>19</v>
      </c>
      <c r="M8" s="123">
        <v>103.44</v>
      </c>
      <c r="N8" s="80">
        <v>107.95</v>
      </c>
      <c r="O8" s="80">
        <v>107.75</v>
      </c>
      <c r="P8" s="80">
        <v>105.52</v>
      </c>
      <c r="Q8" s="80">
        <v>106.1</v>
      </c>
      <c r="R8" s="80">
        <v>102.02</v>
      </c>
      <c r="S8" s="80">
        <v>100.75</v>
      </c>
      <c r="T8" s="80">
        <v>100.84</v>
      </c>
      <c r="U8" s="80">
        <v>102.07</v>
      </c>
      <c r="V8" s="101">
        <v>106.1</v>
      </c>
    </row>
    <row r="9" spans="1:22" s="34" customFormat="1" ht="30" x14ac:dyDescent="0.15">
      <c r="A9" s="90" t="s">
        <v>22</v>
      </c>
      <c r="B9" s="223"/>
      <c r="C9" s="224"/>
      <c r="D9" s="224"/>
      <c r="E9" s="224"/>
      <c r="F9" s="35"/>
      <c r="G9" s="35">
        <v>102.78</v>
      </c>
      <c r="H9" s="35">
        <v>100.09</v>
      </c>
      <c r="I9" s="35">
        <v>99.77</v>
      </c>
      <c r="J9" s="35">
        <v>101.92</v>
      </c>
      <c r="K9" s="36">
        <v>106.25</v>
      </c>
      <c r="L9" s="90" t="s">
        <v>22</v>
      </c>
      <c r="M9" s="223"/>
      <c r="N9" s="224"/>
      <c r="O9" s="224"/>
      <c r="P9" s="224"/>
      <c r="Q9" s="35"/>
      <c r="R9" s="35">
        <v>101.81</v>
      </c>
      <c r="S9" s="35">
        <v>101.21</v>
      </c>
      <c r="T9" s="35">
        <v>100.82</v>
      </c>
      <c r="U9" s="35">
        <v>101.37</v>
      </c>
      <c r="V9" s="36">
        <v>104.9</v>
      </c>
    </row>
    <row r="10" spans="1:22" s="37" customFormat="1" ht="21" customHeight="1" x14ac:dyDescent="0.15">
      <c r="A10" s="91" t="s">
        <v>23</v>
      </c>
      <c r="B10" s="115">
        <v>95.83</v>
      </c>
      <c r="C10" s="32">
        <v>79.83</v>
      </c>
      <c r="D10" s="32">
        <v>89.48</v>
      </c>
      <c r="E10" s="32">
        <v>94.65</v>
      </c>
      <c r="F10" s="32">
        <v>89.94</v>
      </c>
      <c r="G10" s="32">
        <v>102.36</v>
      </c>
      <c r="H10" s="32">
        <v>85.67</v>
      </c>
      <c r="I10" s="32">
        <v>101.02</v>
      </c>
      <c r="J10" s="32">
        <v>106.92</v>
      </c>
      <c r="K10" s="33">
        <v>93.35</v>
      </c>
      <c r="L10" s="91" t="s">
        <v>23</v>
      </c>
      <c r="M10" s="115">
        <v>98.49</v>
      </c>
      <c r="N10" s="32">
        <v>113.21</v>
      </c>
      <c r="O10" s="32">
        <v>113.53</v>
      </c>
      <c r="P10" s="32">
        <v>106.68</v>
      </c>
      <c r="Q10" s="32">
        <v>107.78</v>
      </c>
      <c r="R10" s="32">
        <v>104.22</v>
      </c>
      <c r="S10" s="32">
        <v>100.31</v>
      </c>
      <c r="T10" s="32">
        <v>101.43</v>
      </c>
      <c r="U10" s="32">
        <v>101.8</v>
      </c>
      <c r="V10" s="33">
        <v>107.24</v>
      </c>
    </row>
    <row r="11" spans="1:22" s="34" customFormat="1" ht="37.5" customHeight="1" x14ac:dyDescent="0.15">
      <c r="A11" s="92" t="s">
        <v>24</v>
      </c>
      <c r="B11" s="116">
        <v>94.5</v>
      </c>
      <c r="C11" s="78">
        <v>76.44</v>
      </c>
      <c r="D11" s="78">
        <v>86.56</v>
      </c>
      <c r="E11" s="78">
        <v>93.64</v>
      </c>
      <c r="F11" s="38">
        <v>87.47</v>
      </c>
      <c r="G11" s="38">
        <v>102.25</v>
      </c>
      <c r="H11" s="38">
        <v>83.89</v>
      </c>
      <c r="I11" s="38">
        <v>101.51</v>
      </c>
      <c r="J11" s="38">
        <v>107.79</v>
      </c>
      <c r="K11" s="39">
        <v>91.4</v>
      </c>
      <c r="L11" s="92" t="s">
        <v>24</v>
      </c>
      <c r="M11" s="130">
        <v>98.2</v>
      </c>
      <c r="N11" s="81">
        <v>114.645</v>
      </c>
      <c r="O11" s="81">
        <v>114.54</v>
      </c>
      <c r="P11" s="81">
        <v>106.74</v>
      </c>
      <c r="Q11" s="38">
        <v>108.31</v>
      </c>
      <c r="R11" s="38">
        <v>104.55</v>
      </c>
      <c r="S11" s="38">
        <v>100.07</v>
      </c>
      <c r="T11" s="38">
        <v>101.41</v>
      </c>
      <c r="U11" s="38">
        <v>101.84</v>
      </c>
      <c r="V11" s="39">
        <v>107.68</v>
      </c>
    </row>
    <row r="12" spans="1:22" s="34" customFormat="1" ht="24" customHeight="1" collapsed="1" x14ac:dyDescent="0.15">
      <c r="A12" s="93" t="s">
        <v>25</v>
      </c>
      <c r="B12" s="117">
        <v>86.44</v>
      </c>
      <c r="C12" s="79">
        <v>81.739999999999995</v>
      </c>
      <c r="D12" s="79">
        <v>77.41</v>
      </c>
      <c r="E12" s="79">
        <v>78.94</v>
      </c>
      <c r="F12" s="40">
        <v>81.06</v>
      </c>
      <c r="G12" s="53">
        <v>101.947</v>
      </c>
      <c r="H12" s="53">
        <v>92.09</v>
      </c>
      <c r="I12" s="53">
        <v>91.1</v>
      </c>
      <c r="J12" s="53">
        <v>100.33</v>
      </c>
      <c r="K12" s="41">
        <v>88.11</v>
      </c>
      <c r="L12" s="93" t="s">
        <v>25</v>
      </c>
      <c r="M12" s="131">
        <v>95.11</v>
      </c>
      <c r="N12" s="82">
        <v>101.0497</v>
      </c>
      <c r="O12" s="82">
        <v>106.87</v>
      </c>
      <c r="P12" s="82">
        <v>105.04</v>
      </c>
      <c r="Q12" s="40">
        <v>101.91</v>
      </c>
      <c r="R12" s="53">
        <v>103.3</v>
      </c>
      <c r="S12" s="53">
        <v>102.23</v>
      </c>
      <c r="T12" s="53">
        <v>102.9</v>
      </c>
      <c r="U12" s="53">
        <v>103.23</v>
      </c>
      <c r="V12" s="41">
        <v>100.43</v>
      </c>
    </row>
    <row r="13" spans="1:22" s="37" customFormat="1" ht="21" customHeight="1" x14ac:dyDescent="0.15">
      <c r="A13" s="94" t="s">
        <v>64</v>
      </c>
      <c r="B13" s="118"/>
      <c r="C13" s="35"/>
      <c r="D13" s="35"/>
      <c r="E13" s="35"/>
      <c r="F13" s="42"/>
      <c r="G13" s="35">
        <v>109.01</v>
      </c>
      <c r="H13" s="35">
        <v>89.05</v>
      </c>
      <c r="I13" s="35">
        <v>98.16</v>
      </c>
      <c r="J13" s="35">
        <v>102.35</v>
      </c>
      <c r="K13" s="36">
        <v>103.19</v>
      </c>
      <c r="L13" s="94" t="s">
        <v>65</v>
      </c>
      <c r="M13" s="118" t="s">
        <v>0</v>
      </c>
      <c r="N13" s="35" t="s">
        <v>0</v>
      </c>
      <c r="O13" s="35" t="s">
        <v>0</v>
      </c>
      <c r="P13" s="35" t="s">
        <v>0</v>
      </c>
      <c r="Q13" s="42" t="s">
        <v>0</v>
      </c>
      <c r="R13" s="35">
        <v>101.65</v>
      </c>
      <c r="S13" s="35">
        <v>101.18</v>
      </c>
      <c r="T13" s="35">
        <v>101.43</v>
      </c>
      <c r="U13" s="35">
        <v>101.85</v>
      </c>
      <c r="V13" s="36">
        <v>101.49</v>
      </c>
    </row>
    <row r="14" spans="1:22" s="37" customFormat="1" ht="37.5" customHeight="1" x14ac:dyDescent="0.15">
      <c r="A14" s="95" t="s">
        <v>27</v>
      </c>
      <c r="B14" s="114">
        <v>95.17</v>
      </c>
      <c r="C14" s="53">
        <v>76.040000000000006</v>
      </c>
      <c r="D14" s="53">
        <v>87.19</v>
      </c>
      <c r="E14" s="53">
        <v>94.66</v>
      </c>
      <c r="F14" s="40">
        <v>87.91</v>
      </c>
      <c r="G14" s="53">
        <v>102.27</v>
      </c>
      <c r="H14" s="53">
        <v>83.38</v>
      </c>
      <c r="I14" s="53">
        <v>102.23</v>
      </c>
      <c r="J14" s="53">
        <v>108.24</v>
      </c>
      <c r="K14" s="43">
        <v>91.62</v>
      </c>
      <c r="L14" s="95" t="s">
        <v>27</v>
      </c>
      <c r="M14" s="114">
        <v>98.4</v>
      </c>
      <c r="N14" s="53">
        <v>115.52</v>
      </c>
      <c r="O14" s="53">
        <v>115.04</v>
      </c>
      <c r="P14" s="53">
        <v>106.85</v>
      </c>
      <c r="Q14" s="40">
        <v>108.72</v>
      </c>
      <c r="R14" s="53">
        <v>104.63</v>
      </c>
      <c r="S14" s="53">
        <v>99.93</v>
      </c>
      <c r="T14" s="53">
        <v>101.32</v>
      </c>
      <c r="U14" s="53">
        <v>101.75</v>
      </c>
      <c r="V14" s="41">
        <v>108.13</v>
      </c>
    </row>
    <row r="15" spans="1:22" s="34" customFormat="1" ht="46.5" customHeight="1" x14ac:dyDescent="0.15">
      <c r="A15" s="95" t="s">
        <v>28</v>
      </c>
      <c r="B15" s="114">
        <v>105.12</v>
      </c>
      <c r="C15" s="53">
        <v>107.25</v>
      </c>
      <c r="D15" s="53">
        <v>107.78</v>
      </c>
      <c r="E15" s="53">
        <v>100.96</v>
      </c>
      <c r="F15" s="40">
        <v>105.37</v>
      </c>
      <c r="G15" s="53">
        <v>103.12</v>
      </c>
      <c r="H15" s="53">
        <v>98.1</v>
      </c>
      <c r="I15" s="53">
        <v>98.07</v>
      </c>
      <c r="J15" s="53">
        <v>101.52</v>
      </c>
      <c r="K15" s="41">
        <v>108.14</v>
      </c>
      <c r="L15" s="95" t="s">
        <v>28</v>
      </c>
      <c r="M15" s="114">
        <v>100.41</v>
      </c>
      <c r="N15" s="53">
        <v>104</v>
      </c>
      <c r="O15" s="53">
        <v>107</v>
      </c>
      <c r="P15" s="53">
        <v>106.3</v>
      </c>
      <c r="Q15" s="40">
        <v>104.38</v>
      </c>
      <c r="R15" s="53">
        <v>101.96</v>
      </c>
      <c r="S15" s="53">
        <v>102.05</v>
      </c>
      <c r="T15" s="53">
        <v>101.56</v>
      </c>
      <c r="U15" s="53">
        <v>101.48</v>
      </c>
      <c r="V15" s="41">
        <v>104.38</v>
      </c>
    </row>
    <row r="16" spans="1:22" s="34" customFormat="1" ht="27.75" customHeight="1" x14ac:dyDescent="0.15">
      <c r="A16" s="93" t="s">
        <v>29</v>
      </c>
      <c r="B16" s="114">
        <v>110.98</v>
      </c>
      <c r="C16" s="53">
        <v>104.6</v>
      </c>
      <c r="D16" s="53">
        <v>106.96</v>
      </c>
      <c r="E16" s="53">
        <v>100.25</v>
      </c>
      <c r="F16" s="40">
        <v>105.63</v>
      </c>
      <c r="G16" s="53">
        <v>102.65</v>
      </c>
      <c r="H16" s="53">
        <v>97.24</v>
      </c>
      <c r="I16" s="53">
        <v>96.87</v>
      </c>
      <c r="J16" s="53">
        <v>101.5</v>
      </c>
      <c r="K16" s="41">
        <v>107.68</v>
      </c>
      <c r="L16" s="93" t="s">
        <v>29</v>
      </c>
      <c r="M16" s="114">
        <v>99.12</v>
      </c>
      <c r="N16" s="53">
        <v>103.66</v>
      </c>
      <c r="O16" s="53">
        <v>108</v>
      </c>
      <c r="P16" s="53">
        <v>107.41</v>
      </c>
      <c r="Q16" s="40">
        <v>104.49</v>
      </c>
      <c r="R16" s="53">
        <v>102.3</v>
      </c>
      <c r="S16" s="53">
        <v>102.4</v>
      </c>
      <c r="T16" s="53">
        <v>101.9</v>
      </c>
      <c r="U16" s="53">
        <v>101.72</v>
      </c>
      <c r="V16" s="41">
        <v>104.34</v>
      </c>
    </row>
    <row r="17" spans="1:22" s="46" customFormat="1" ht="31.5" customHeight="1" x14ac:dyDescent="0.15">
      <c r="A17" s="96" t="s">
        <v>30</v>
      </c>
      <c r="B17" s="119">
        <v>91.146000000000001</v>
      </c>
      <c r="C17" s="44">
        <v>115.4</v>
      </c>
      <c r="D17" s="44">
        <v>110.28</v>
      </c>
      <c r="E17" s="44">
        <v>103.14</v>
      </c>
      <c r="F17" s="44">
        <v>104.58</v>
      </c>
      <c r="G17" s="44">
        <v>104.55</v>
      </c>
      <c r="H17" s="44">
        <v>100.69</v>
      </c>
      <c r="I17" s="44">
        <v>101.54</v>
      </c>
      <c r="J17" s="44">
        <v>101.56</v>
      </c>
      <c r="K17" s="45">
        <v>109.5</v>
      </c>
      <c r="L17" s="96" t="s">
        <v>30</v>
      </c>
      <c r="M17" s="119">
        <v>104.31</v>
      </c>
      <c r="N17" s="44">
        <v>105.06</v>
      </c>
      <c r="O17" s="44">
        <v>103.95</v>
      </c>
      <c r="P17" s="44">
        <v>102.93</v>
      </c>
      <c r="Q17" s="44">
        <v>104.06</v>
      </c>
      <c r="R17" s="44">
        <v>100.9</v>
      </c>
      <c r="S17" s="44">
        <v>100.96</v>
      </c>
      <c r="T17" s="44">
        <v>100.47</v>
      </c>
      <c r="U17" s="44">
        <v>100.7</v>
      </c>
      <c r="V17" s="45">
        <v>104.21</v>
      </c>
    </row>
    <row r="18" spans="1:22" s="34" customFormat="1" ht="25.5" customHeight="1" x14ac:dyDescent="0.15">
      <c r="A18" s="97" t="s">
        <v>31</v>
      </c>
      <c r="B18" s="120">
        <v>107.64</v>
      </c>
      <c r="C18" s="47">
        <v>100.64</v>
      </c>
      <c r="D18" s="47">
        <v>104.78</v>
      </c>
      <c r="E18" s="47">
        <v>103.44</v>
      </c>
      <c r="F18" s="47">
        <v>105.41</v>
      </c>
      <c r="G18" s="47">
        <v>101.12</v>
      </c>
      <c r="H18" s="47">
        <v>99.47</v>
      </c>
      <c r="I18" s="47">
        <v>100.14</v>
      </c>
      <c r="J18" s="47">
        <v>102.77</v>
      </c>
      <c r="K18" s="48">
        <v>104.63</v>
      </c>
      <c r="L18" s="97" t="s">
        <v>31</v>
      </c>
      <c r="M18" s="120">
        <v>103.69</v>
      </c>
      <c r="N18" s="47">
        <v>105.61</v>
      </c>
      <c r="O18" s="47">
        <v>105.99</v>
      </c>
      <c r="P18" s="47">
        <v>104.18</v>
      </c>
      <c r="Q18" s="47">
        <v>104.849</v>
      </c>
      <c r="R18" s="47">
        <v>101.51</v>
      </c>
      <c r="S18" s="47">
        <v>100.97</v>
      </c>
      <c r="T18" s="47">
        <v>100.6</v>
      </c>
      <c r="U18" s="47">
        <v>101.01</v>
      </c>
      <c r="V18" s="48">
        <v>104.88</v>
      </c>
    </row>
    <row r="19" spans="1:22" ht="30.75" thickBot="1" x14ac:dyDescent="0.2">
      <c r="A19" s="186" t="s">
        <v>32</v>
      </c>
      <c r="B19" s="129">
        <v>116.09</v>
      </c>
      <c r="C19" s="49">
        <v>116.18</v>
      </c>
      <c r="D19" s="49">
        <v>109.4</v>
      </c>
      <c r="E19" s="49">
        <v>107.24</v>
      </c>
      <c r="F19" s="49">
        <v>112.16</v>
      </c>
      <c r="G19" s="49">
        <v>104.51</v>
      </c>
      <c r="H19" s="49">
        <v>101.17</v>
      </c>
      <c r="I19" s="49">
        <v>101.1</v>
      </c>
      <c r="J19" s="49">
        <v>101.3</v>
      </c>
      <c r="K19" s="51">
        <v>111.13</v>
      </c>
      <c r="L19" s="186" t="s">
        <v>32</v>
      </c>
      <c r="M19" s="129">
        <v>105.89</v>
      </c>
      <c r="N19" s="49">
        <v>105.44</v>
      </c>
      <c r="O19" s="49">
        <v>103.56</v>
      </c>
      <c r="P19" s="49">
        <v>103.35</v>
      </c>
      <c r="Q19" s="49">
        <v>104.56</v>
      </c>
      <c r="R19" s="49">
        <v>102.2</v>
      </c>
      <c r="S19" s="49">
        <v>101.15</v>
      </c>
      <c r="T19" s="49">
        <v>99.09</v>
      </c>
      <c r="U19" s="49">
        <v>101.09</v>
      </c>
      <c r="V19" s="51">
        <v>104.76</v>
      </c>
    </row>
    <row r="20" spans="1:22" s="52" customFormat="1" ht="61.5" customHeight="1" x14ac:dyDescent="0.15">
      <c r="A20" s="180" t="s">
        <v>66</v>
      </c>
      <c r="B20" s="181">
        <v>110.34</v>
      </c>
      <c r="C20" s="182">
        <v>118.9</v>
      </c>
      <c r="D20" s="182">
        <v>103.39</v>
      </c>
      <c r="E20" s="182">
        <v>104.84</v>
      </c>
      <c r="F20" s="183">
        <v>109.2</v>
      </c>
      <c r="G20" s="182">
        <v>101.96</v>
      </c>
      <c r="H20" s="182">
        <v>100.27</v>
      </c>
      <c r="I20" s="182">
        <v>99.52</v>
      </c>
      <c r="J20" s="182">
        <v>102.94</v>
      </c>
      <c r="K20" s="184">
        <v>106.06</v>
      </c>
      <c r="L20" s="180" t="s">
        <v>66</v>
      </c>
      <c r="M20" s="181">
        <v>104.48</v>
      </c>
      <c r="N20" s="182">
        <v>104.41</v>
      </c>
      <c r="O20" s="182">
        <v>105.05</v>
      </c>
      <c r="P20" s="182">
        <v>103.81</v>
      </c>
      <c r="Q20" s="183">
        <v>104.43</v>
      </c>
      <c r="R20" s="182">
        <v>101.449</v>
      </c>
      <c r="S20" s="182">
        <v>100.2</v>
      </c>
      <c r="T20" s="182">
        <v>100.38</v>
      </c>
      <c r="U20" s="182">
        <v>101.23</v>
      </c>
      <c r="V20" s="184">
        <v>104.17</v>
      </c>
    </row>
    <row r="21" spans="1:22" ht="60" x14ac:dyDescent="0.15">
      <c r="A21" s="95" t="s">
        <v>33</v>
      </c>
      <c r="B21" s="114">
        <v>111.79</v>
      </c>
      <c r="C21" s="53">
        <v>101.81</v>
      </c>
      <c r="D21" s="53">
        <v>101.94</v>
      </c>
      <c r="E21" s="53">
        <v>102.04</v>
      </c>
      <c r="F21" s="40">
        <v>104.31</v>
      </c>
      <c r="G21" s="53">
        <v>100.946</v>
      </c>
      <c r="H21" s="53">
        <v>100.55</v>
      </c>
      <c r="I21" s="53">
        <v>98.69</v>
      </c>
      <c r="J21" s="53">
        <v>102.13</v>
      </c>
      <c r="K21" s="41">
        <v>103.74</v>
      </c>
      <c r="L21" s="95" t="s">
        <v>33</v>
      </c>
      <c r="M21" s="114">
        <v>101.65</v>
      </c>
      <c r="N21" s="53">
        <v>105.53</v>
      </c>
      <c r="O21" s="53">
        <v>107.14</v>
      </c>
      <c r="P21" s="53">
        <v>104.29</v>
      </c>
      <c r="Q21" s="40">
        <v>104.64</v>
      </c>
      <c r="R21" s="53">
        <v>101.16</v>
      </c>
      <c r="S21" s="53">
        <v>101.5</v>
      </c>
      <c r="T21" s="53">
        <v>101.65</v>
      </c>
      <c r="U21" s="53">
        <v>102.09</v>
      </c>
      <c r="V21" s="41">
        <v>104.78</v>
      </c>
    </row>
    <row r="22" spans="1:22" ht="26.25" customHeight="1" x14ac:dyDescent="0.15">
      <c r="A22" s="95" t="s">
        <v>34</v>
      </c>
      <c r="B22" s="114">
        <v>108.97</v>
      </c>
      <c r="C22" s="53">
        <v>103.63</v>
      </c>
      <c r="D22" s="53">
        <v>101.59</v>
      </c>
      <c r="E22" s="53">
        <v>100.48</v>
      </c>
      <c r="F22" s="40">
        <v>103.62</v>
      </c>
      <c r="G22" s="53">
        <v>100.49</v>
      </c>
      <c r="H22" s="53">
        <v>100.96</v>
      </c>
      <c r="I22" s="53">
        <v>95.91</v>
      </c>
      <c r="J22" s="53">
        <v>101.75</v>
      </c>
      <c r="K22" s="41">
        <v>101.18</v>
      </c>
      <c r="L22" s="95" t="s">
        <v>34</v>
      </c>
      <c r="M22" s="114">
        <v>100.55</v>
      </c>
      <c r="N22" s="53">
        <v>102.97</v>
      </c>
      <c r="O22" s="53">
        <v>108.25</v>
      </c>
      <c r="P22" s="53">
        <v>104.54</v>
      </c>
      <c r="Q22" s="40">
        <v>104.04</v>
      </c>
      <c r="R22" s="53">
        <v>102.05</v>
      </c>
      <c r="S22" s="53">
        <v>101.91</v>
      </c>
      <c r="T22" s="53">
        <v>101.41</v>
      </c>
      <c r="U22" s="53">
        <v>101.2</v>
      </c>
      <c r="V22" s="41">
        <v>103.98</v>
      </c>
    </row>
    <row r="23" spans="1:22" ht="24" customHeight="1" x14ac:dyDescent="0.15">
      <c r="A23" s="95" t="s">
        <v>35</v>
      </c>
      <c r="B23" s="114">
        <v>100.11</v>
      </c>
      <c r="C23" s="53">
        <v>87.03</v>
      </c>
      <c r="D23" s="53">
        <v>97.72</v>
      </c>
      <c r="E23" s="53">
        <v>94.4</v>
      </c>
      <c r="F23" s="40">
        <v>94.68</v>
      </c>
      <c r="G23" s="53">
        <v>91.58</v>
      </c>
      <c r="H23" s="53">
        <v>94.98</v>
      </c>
      <c r="I23" s="53">
        <v>103.64</v>
      </c>
      <c r="J23" s="53">
        <v>107.36</v>
      </c>
      <c r="K23" s="41">
        <v>95.847999999999999</v>
      </c>
      <c r="L23" s="95" t="s">
        <v>35</v>
      </c>
      <c r="M23" s="114">
        <v>103.77</v>
      </c>
      <c r="N23" s="53">
        <v>107.86</v>
      </c>
      <c r="O23" s="53">
        <v>104.53</v>
      </c>
      <c r="P23" s="53">
        <v>100.74</v>
      </c>
      <c r="Q23" s="40">
        <v>104.19</v>
      </c>
      <c r="R23" s="53">
        <v>99.444999999999993</v>
      </c>
      <c r="S23" s="53">
        <v>99.34</v>
      </c>
      <c r="T23" s="53">
        <v>99.57</v>
      </c>
      <c r="U23" s="53">
        <v>100.24</v>
      </c>
      <c r="V23" s="41">
        <v>104.649</v>
      </c>
    </row>
    <row r="24" spans="1:22" ht="101.25" customHeight="1" x14ac:dyDescent="0.15">
      <c r="A24" s="93" t="s">
        <v>78</v>
      </c>
      <c r="B24" s="114">
        <v>114.9</v>
      </c>
      <c r="C24" s="53">
        <v>107.71</v>
      </c>
      <c r="D24" s="53">
        <v>104.48</v>
      </c>
      <c r="E24" s="53">
        <v>102.98</v>
      </c>
      <c r="F24" s="40">
        <v>107.42</v>
      </c>
      <c r="G24" s="53">
        <v>104.22</v>
      </c>
      <c r="H24" s="53">
        <v>99.06</v>
      </c>
      <c r="I24" s="53">
        <v>97.01</v>
      </c>
      <c r="J24" s="53">
        <v>102.21</v>
      </c>
      <c r="K24" s="41">
        <v>104.15</v>
      </c>
      <c r="L24" s="93" t="s">
        <v>67</v>
      </c>
      <c r="M24" s="114">
        <v>100.11</v>
      </c>
      <c r="N24" s="53">
        <v>104.86</v>
      </c>
      <c r="O24" s="53">
        <v>108.42</v>
      </c>
      <c r="P24" s="53">
        <v>105.26</v>
      </c>
      <c r="Q24" s="40">
        <v>104.62</v>
      </c>
      <c r="R24" s="53">
        <v>102.13</v>
      </c>
      <c r="S24" s="53">
        <v>101.45</v>
      </c>
      <c r="T24" s="53">
        <v>101.24</v>
      </c>
      <c r="U24" s="53">
        <v>101.01</v>
      </c>
      <c r="V24" s="41">
        <v>104.01</v>
      </c>
    </row>
    <row r="25" spans="1:22" ht="44.25" customHeight="1" x14ac:dyDescent="0.15">
      <c r="A25" s="93" t="s">
        <v>36</v>
      </c>
      <c r="B25" s="121">
        <v>117.08</v>
      </c>
      <c r="C25" s="40">
        <v>111.14</v>
      </c>
      <c r="D25" s="40">
        <v>106.96</v>
      </c>
      <c r="E25" s="40">
        <v>104.13</v>
      </c>
      <c r="F25" s="40">
        <v>109.72</v>
      </c>
      <c r="G25" s="40">
        <v>102.23</v>
      </c>
      <c r="H25" s="40">
        <v>102.7</v>
      </c>
      <c r="I25" s="40">
        <v>100.63</v>
      </c>
      <c r="J25" s="40">
        <v>101.61</v>
      </c>
      <c r="K25" s="41">
        <v>108.08</v>
      </c>
      <c r="L25" s="93" t="s">
        <v>36</v>
      </c>
      <c r="M25" s="121">
        <v>106.27</v>
      </c>
      <c r="N25" s="40">
        <v>104.9</v>
      </c>
      <c r="O25" s="40">
        <v>104.09</v>
      </c>
      <c r="P25" s="40">
        <v>102.77</v>
      </c>
      <c r="Q25" s="40">
        <v>104.5</v>
      </c>
      <c r="R25" s="40">
        <v>101.19</v>
      </c>
      <c r="S25" s="40">
        <v>100.58</v>
      </c>
      <c r="T25" s="40">
        <v>100.65</v>
      </c>
      <c r="U25" s="40">
        <v>100.32</v>
      </c>
      <c r="V25" s="41">
        <v>104.28</v>
      </c>
    </row>
    <row r="26" spans="1:22" ht="30" x14ac:dyDescent="0.15">
      <c r="A26" s="93" t="s">
        <v>37</v>
      </c>
      <c r="B26" s="114">
        <v>94.41</v>
      </c>
      <c r="C26" s="53">
        <v>88.82</v>
      </c>
      <c r="D26" s="53">
        <v>95.74</v>
      </c>
      <c r="E26" s="53">
        <v>100.27</v>
      </c>
      <c r="F26" s="40">
        <v>94.72</v>
      </c>
      <c r="G26" s="53">
        <v>95.26</v>
      </c>
      <c r="H26" s="53">
        <v>101.53</v>
      </c>
      <c r="I26" s="53">
        <v>99.59</v>
      </c>
      <c r="J26" s="53">
        <v>102.06</v>
      </c>
      <c r="K26" s="41">
        <v>94.14</v>
      </c>
      <c r="L26" s="93" t="s">
        <v>37</v>
      </c>
      <c r="M26" s="114">
        <v>104.76</v>
      </c>
      <c r="N26" s="53">
        <v>104.79</v>
      </c>
      <c r="O26" s="53">
        <v>107.15</v>
      </c>
      <c r="P26" s="53">
        <v>104.29</v>
      </c>
      <c r="Q26" s="40">
        <v>105.24</v>
      </c>
      <c r="R26" s="53">
        <v>101.23</v>
      </c>
      <c r="S26" s="53">
        <v>101.58</v>
      </c>
      <c r="T26" s="53">
        <v>101.03</v>
      </c>
      <c r="U26" s="53">
        <v>100.62</v>
      </c>
      <c r="V26" s="41">
        <v>104.88</v>
      </c>
    </row>
    <row r="27" spans="1:22" ht="65.25" customHeight="1" x14ac:dyDescent="0.15">
      <c r="A27" s="95" t="s">
        <v>38</v>
      </c>
      <c r="B27" s="114">
        <v>128.77000000000001</v>
      </c>
      <c r="C27" s="53">
        <v>107.06</v>
      </c>
      <c r="D27" s="53">
        <v>116.3</v>
      </c>
      <c r="E27" s="53">
        <v>114.21</v>
      </c>
      <c r="F27" s="40">
        <v>116.32</v>
      </c>
      <c r="G27" s="53">
        <v>111.88</v>
      </c>
      <c r="H27" s="53">
        <v>97.86</v>
      </c>
      <c r="I27" s="53">
        <v>98.64</v>
      </c>
      <c r="J27" s="53">
        <v>102.77</v>
      </c>
      <c r="K27" s="41">
        <v>120.04900000000001</v>
      </c>
      <c r="L27" s="95" t="s">
        <v>38</v>
      </c>
      <c r="M27" s="114">
        <v>101.8</v>
      </c>
      <c r="N27" s="53">
        <v>105.39</v>
      </c>
      <c r="O27" s="53">
        <v>105.65</v>
      </c>
      <c r="P27" s="53">
        <v>103.44</v>
      </c>
      <c r="Q27" s="40">
        <v>104.06</v>
      </c>
      <c r="R27" s="53">
        <v>100.91</v>
      </c>
      <c r="S27" s="53">
        <v>100.73</v>
      </c>
      <c r="T27" s="53">
        <v>100.87</v>
      </c>
      <c r="U27" s="53">
        <v>100.9</v>
      </c>
      <c r="V27" s="41">
        <v>102.98</v>
      </c>
    </row>
    <row r="28" spans="1:22" ht="35.25" customHeight="1" x14ac:dyDescent="0.15">
      <c r="A28" s="93" t="s">
        <v>39</v>
      </c>
      <c r="B28" s="114">
        <v>99.75</v>
      </c>
      <c r="C28" s="53">
        <v>98.04</v>
      </c>
      <c r="D28" s="53">
        <v>103.62</v>
      </c>
      <c r="E28" s="53">
        <v>106.16</v>
      </c>
      <c r="F28" s="40">
        <v>101.84</v>
      </c>
      <c r="G28" s="53">
        <v>103.91</v>
      </c>
      <c r="H28" s="53">
        <v>97.3</v>
      </c>
      <c r="I28" s="53">
        <v>96.19</v>
      </c>
      <c r="J28" s="53">
        <v>102.98</v>
      </c>
      <c r="K28" s="41">
        <v>102.69</v>
      </c>
      <c r="L28" s="93" t="s">
        <v>39</v>
      </c>
      <c r="M28" s="114">
        <v>99.82</v>
      </c>
      <c r="N28" s="53">
        <v>104.14</v>
      </c>
      <c r="O28" s="53">
        <v>110.07</v>
      </c>
      <c r="P28" s="53">
        <v>108.93</v>
      </c>
      <c r="Q28" s="40">
        <v>105.66</v>
      </c>
      <c r="R28" s="53">
        <v>103.36</v>
      </c>
      <c r="S28" s="53">
        <v>101.51</v>
      </c>
      <c r="T28" s="53">
        <v>101.67</v>
      </c>
      <c r="U28" s="53">
        <v>101.92</v>
      </c>
      <c r="V28" s="41">
        <v>105.44</v>
      </c>
    </row>
    <row r="29" spans="1:22" ht="33.75" customHeight="1" x14ac:dyDescent="0.15">
      <c r="A29" s="93" t="s">
        <v>40</v>
      </c>
      <c r="B29" s="114">
        <v>111.4</v>
      </c>
      <c r="C29" s="53">
        <v>108.3</v>
      </c>
      <c r="D29" s="53">
        <v>104.75</v>
      </c>
      <c r="E29" s="53">
        <v>102.7</v>
      </c>
      <c r="F29" s="40">
        <v>106.8</v>
      </c>
      <c r="G29" s="53">
        <v>101.7</v>
      </c>
      <c r="H29" s="53">
        <v>100.76</v>
      </c>
      <c r="I29" s="53">
        <v>101.45</v>
      </c>
      <c r="J29" s="53">
        <v>102.14</v>
      </c>
      <c r="K29" s="41">
        <v>106.81</v>
      </c>
      <c r="L29" s="93" t="s">
        <v>40</v>
      </c>
      <c r="M29" s="114">
        <v>105.54</v>
      </c>
      <c r="N29" s="53">
        <v>106.07</v>
      </c>
      <c r="O29" s="53">
        <v>106.02</v>
      </c>
      <c r="P29" s="53">
        <v>105.06</v>
      </c>
      <c r="Q29" s="40">
        <v>105.67</v>
      </c>
      <c r="R29" s="53">
        <v>101.65</v>
      </c>
      <c r="S29" s="53">
        <v>101.33</v>
      </c>
      <c r="T29" s="53">
        <v>101.39</v>
      </c>
      <c r="U29" s="53">
        <v>101.19</v>
      </c>
      <c r="V29" s="41">
        <v>106.3</v>
      </c>
    </row>
    <row r="30" spans="1:22" s="34" customFormat="1" ht="19.5" customHeight="1" thickBot="1" x14ac:dyDescent="0.2">
      <c r="A30" s="98" t="s">
        <v>41</v>
      </c>
      <c r="B30" s="122">
        <v>114.84699999999999</v>
      </c>
      <c r="C30" s="55">
        <v>112.21</v>
      </c>
      <c r="D30" s="55">
        <v>115.76</v>
      </c>
      <c r="E30" s="55">
        <v>113.72</v>
      </c>
      <c r="F30" s="50">
        <v>105.63</v>
      </c>
      <c r="G30" s="55"/>
      <c r="H30" s="55"/>
      <c r="I30" s="55"/>
      <c r="J30" s="55"/>
      <c r="K30" s="51"/>
      <c r="L30" s="98" t="s">
        <v>41</v>
      </c>
      <c r="M30" s="122">
        <v>102.52</v>
      </c>
      <c r="N30" s="55">
        <v>103.44</v>
      </c>
      <c r="O30" s="55">
        <v>104.61</v>
      </c>
      <c r="P30" s="55">
        <v>105.4</v>
      </c>
      <c r="Q30" s="55">
        <v>103.98</v>
      </c>
      <c r="R30" s="55"/>
      <c r="S30" s="55"/>
      <c r="T30" s="55"/>
      <c r="U30" s="55"/>
      <c r="V30" s="51"/>
    </row>
    <row r="31" spans="1:22" s="34" customFormat="1" ht="57" customHeight="1" x14ac:dyDescent="0.15">
      <c r="A31" s="100" t="s">
        <v>68</v>
      </c>
      <c r="B31" s="123">
        <v>114.42</v>
      </c>
      <c r="C31" s="80">
        <v>113.97</v>
      </c>
      <c r="D31" s="80">
        <v>114.87</v>
      </c>
      <c r="E31" s="80">
        <v>117.85</v>
      </c>
      <c r="F31" s="80">
        <v>115.27</v>
      </c>
      <c r="G31" s="80">
        <v>100.77</v>
      </c>
      <c r="H31" s="80">
        <v>100.35</v>
      </c>
      <c r="I31" s="80">
        <v>107.99</v>
      </c>
      <c r="J31" s="80">
        <v>104.78</v>
      </c>
      <c r="K31" s="101">
        <v>114.37</v>
      </c>
      <c r="L31" s="100" t="s">
        <v>68</v>
      </c>
      <c r="M31" s="123">
        <v>114.89</v>
      </c>
      <c r="N31" s="80">
        <v>114.92</v>
      </c>
      <c r="O31" s="80">
        <v>109.05</v>
      </c>
      <c r="P31" s="80">
        <v>114.02</v>
      </c>
      <c r="Q31" s="80">
        <v>113.2</v>
      </c>
      <c r="R31" s="80">
        <v>101.48</v>
      </c>
      <c r="S31" s="80">
        <v>100.49</v>
      </c>
      <c r="T31" s="80">
        <v>101.35</v>
      </c>
      <c r="U31" s="80">
        <v>110.32</v>
      </c>
      <c r="V31" s="101">
        <v>113.2</v>
      </c>
    </row>
    <row r="32" spans="1:22" s="34" customFormat="1" ht="75" customHeight="1" x14ac:dyDescent="0.15">
      <c r="A32" s="91" t="s">
        <v>43</v>
      </c>
      <c r="B32" s="115">
        <v>109.67</v>
      </c>
      <c r="C32" s="32">
        <v>105.67</v>
      </c>
      <c r="D32" s="32">
        <v>104.78</v>
      </c>
      <c r="E32" s="32">
        <v>105.04</v>
      </c>
      <c r="F32" s="32">
        <v>106.27</v>
      </c>
      <c r="G32" s="32">
        <v>99.28</v>
      </c>
      <c r="H32" s="32">
        <v>99.16</v>
      </c>
      <c r="I32" s="32">
        <v>107.15</v>
      </c>
      <c r="J32" s="32">
        <v>99.58</v>
      </c>
      <c r="K32" s="33">
        <v>104.79</v>
      </c>
      <c r="L32" s="91" t="s">
        <v>43</v>
      </c>
      <c r="M32" s="115">
        <v>105.54</v>
      </c>
      <c r="N32" s="32">
        <v>105.05</v>
      </c>
      <c r="O32" s="32">
        <v>99.75</v>
      </c>
      <c r="P32" s="32">
        <v>107.26</v>
      </c>
      <c r="Q32" s="32">
        <v>104.36</v>
      </c>
      <c r="R32" s="32">
        <v>99.76</v>
      </c>
      <c r="S32" s="32">
        <v>98.76</v>
      </c>
      <c r="T32" s="32">
        <v>100.96</v>
      </c>
      <c r="U32" s="32">
        <v>107.83</v>
      </c>
      <c r="V32" s="33">
        <v>104.2</v>
      </c>
    </row>
    <row r="33" spans="1:22" s="46" customFormat="1" ht="21.75" customHeight="1" x14ac:dyDescent="0.25">
      <c r="A33" s="110" t="s">
        <v>44</v>
      </c>
      <c r="B33" s="124">
        <v>111.26</v>
      </c>
      <c r="C33" s="112">
        <v>112.26</v>
      </c>
      <c r="D33" s="112">
        <v>107.75</v>
      </c>
      <c r="E33" s="112">
        <v>107.1</v>
      </c>
      <c r="F33" s="112">
        <v>109.53</v>
      </c>
      <c r="G33" s="139"/>
      <c r="H33" s="139"/>
      <c r="I33" s="139"/>
      <c r="J33" s="139"/>
      <c r="K33" s="138"/>
      <c r="L33" s="110" t="s">
        <v>44</v>
      </c>
      <c r="M33" s="124">
        <v>104.66</v>
      </c>
      <c r="N33" s="112">
        <v>106.81</v>
      </c>
      <c r="O33" s="112">
        <v>105.4</v>
      </c>
      <c r="P33" s="112">
        <v>102.87</v>
      </c>
      <c r="Q33" s="112">
        <v>104.92</v>
      </c>
      <c r="R33" s="140"/>
      <c r="S33" s="140"/>
      <c r="T33" s="140"/>
      <c r="U33" s="140"/>
      <c r="V33" s="141"/>
    </row>
    <row r="34" spans="1:22" s="34" customFormat="1" ht="18.75" customHeight="1" x14ac:dyDescent="0.25">
      <c r="A34" s="99" t="s">
        <v>45</v>
      </c>
      <c r="B34" s="114">
        <v>115.11</v>
      </c>
      <c r="C34" s="53">
        <v>116.51</v>
      </c>
      <c r="D34" s="53">
        <v>106.29</v>
      </c>
      <c r="E34" s="53">
        <v>106.32</v>
      </c>
      <c r="F34" s="53">
        <v>110.96</v>
      </c>
      <c r="G34" s="177"/>
      <c r="H34" s="177"/>
      <c r="I34" s="177"/>
      <c r="J34" s="177"/>
      <c r="K34" s="178"/>
      <c r="L34" s="99" t="s">
        <v>45</v>
      </c>
      <c r="M34" s="121">
        <v>102.89</v>
      </c>
      <c r="N34" s="40">
        <v>107.07</v>
      </c>
      <c r="O34" s="40">
        <v>106.06</v>
      </c>
      <c r="P34" s="40">
        <v>102.36</v>
      </c>
      <c r="Q34" s="40">
        <v>104.58</v>
      </c>
      <c r="R34" s="142"/>
      <c r="S34" s="142"/>
      <c r="T34" s="142"/>
      <c r="U34" s="142"/>
      <c r="V34" s="143"/>
    </row>
    <row r="35" spans="1:22" s="34" customFormat="1" ht="18" customHeight="1" x14ac:dyDescent="0.15">
      <c r="A35" s="111" t="s">
        <v>46</v>
      </c>
      <c r="B35" s="125">
        <v>106.36</v>
      </c>
      <c r="C35" s="113">
        <v>106.86</v>
      </c>
      <c r="D35" s="113">
        <v>109.61</v>
      </c>
      <c r="E35" s="113">
        <v>108.08</v>
      </c>
      <c r="F35" s="113">
        <v>107.72</v>
      </c>
      <c r="G35" s="113">
        <v>104.52</v>
      </c>
      <c r="H35" s="113">
        <v>99.43</v>
      </c>
      <c r="I35" s="113">
        <v>101.33</v>
      </c>
      <c r="J35" s="113">
        <v>102.79</v>
      </c>
      <c r="K35" s="179">
        <v>107.79</v>
      </c>
      <c r="L35" s="111" t="s">
        <v>46</v>
      </c>
      <c r="M35" s="119">
        <v>106.91</v>
      </c>
      <c r="N35" s="44">
        <v>106.48</v>
      </c>
      <c r="O35" s="44">
        <v>104.56</v>
      </c>
      <c r="P35" s="44">
        <v>103.51</v>
      </c>
      <c r="Q35" s="44">
        <v>105.36</v>
      </c>
      <c r="R35" s="44">
        <v>102.21</v>
      </c>
      <c r="S35" s="44">
        <v>100.02</v>
      </c>
      <c r="T35" s="44">
        <v>99.51</v>
      </c>
      <c r="U35" s="44">
        <v>101.75</v>
      </c>
      <c r="V35" s="45">
        <v>105.08</v>
      </c>
    </row>
    <row r="36" spans="1:22" s="54" customFormat="1" ht="25.5" customHeight="1" x14ac:dyDescent="0.15">
      <c r="A36" s="104" t="s">
        <v>69</v>
      </c>
      <c r="B36" s="126">
        <v>112.95</v>
      </c>
      <c r="C36" s="102">
        <v>109</v>
      </c>
      <c r="D36" s="102">
        <v>106.41</v>
      </c>
      <c r="E36" s="102">
        <v>106.95</v>
      </c>
      <c r="F36" s="102">
        <v>108.8</v>
      </c>
      <c r="G36" s="102">
        <v>94.945999999999998</v>
      </c>
      <c r="H36" s="102">
        <v>107.67</v>
      </c>
      <c r="I36" s="102">
        <v>105.37</v>
      </c>
      <c r="J36" s="102">
        <v>100.86</v>
      </c>
      <c r="K36" s="105">
        <v>104.55</v>
      </c>
      <c r="L36" s="104" t="s">
        <v>70</v>
      </c>
      <c r="M36" s="126">
        <v>113.71</v>
      </c>
      <c r="N36" s="102">
        <v>105.97</v>
      </c>
      <c r="O36" s="102">
        <v>104.55</v>
      </c>
      <c r="P36" s="102">
        <v>98.5</v>
      </c>
      <c r="Q36" s="102">
        <v>105.54</v>
      </c>
      <c r="R36" s="102">
        <v>100.18</v>
      </c>
      <c r="S36" s="102">
        <v>101.8</v>
      </c>
      <c r="T36" s="102">
        <v>101.82</v>
      </c>
      <c r="U36" s="102">
        <v>92.73</v>
      </c>
      <c r="V36" s="105">
        <v>105.69</v>
      </c>
    </row>
    <row r="37" spans="1:22" s="34" customFormat="1" ht="24" customHeight="1" x14ac:dyDescent="0.15">
      <c r="A37" s="106" t="s">
        <v>71</v>
      </c>
      <c r="B37" s="126">
        <v>108.22</v>
      </c>
      <c r="C37" s="102">
        <v>106.33</v>
      </c>
      <c r="D37" s="102">
        <v>107.3</v>
      </c>
      <c r="E37" s="102">
        <v>107.69</v>
      </c>
      <c r="F37" s="102">
        <v>107.4</v>
      </c>
      <c r="G37" s="225"/>
      <c r="H37" s="226"/>
      <c r="I37" s="226"/>
      <c r="J37" s="226"/>
      <c r="K37" s="227"/>
      <c r="L37" s="106" t="s">
        <v>72</v>
      </c>
      <c r="M37" s="126">
        <v>105.2</v>
      </c>
      <c r="N37" s="102">
        <v>105.98</v>
      </c>
      <c r="O37" s="102">
        <v>104.86</v>
      </c>
      <c r="P37" s="102">
        <v>106.29</v>
      </c>
      <c r="Q37" s="102">
        <v>105.5</v>
      </c>
      <c r="R37" s="225"/>
      <c r="S37" s="226"/>
      <c r="T37" s="226"/>
      <c r="U37" s="226"/>
      <c r="V37" s="227"/>
    </row>
    <row r="38" spans="1:22" s="34" customFormat="1" ht="23.25" customHeight="1" x14ac:dyDescent="0.15">
      <c r="A38" s="107" t="s">
        <v>53</v>
      </c>
      <c r="B38" s="127">
        <v>108.89</v>
      </c>
      <c r="C38" s="103">
        <v>108.48</v>
      </c>
      <c r="D38" s="103">
        <v>107.38</v>
      </c>
      <c r="E38" s="103">
        <v>107.47</v>
      </c>
      <c r="F38" s="103">
        <v>108.06</v>
      </c>
      <c r="G38" s="103">
        <v>102.04</v>
      </c>
      <c r="H38" s="103">
        <v>101.63</v>
      </c>
      <c r="I38" s="103">
        <v>101.59</v>
      </c>
      <c r="J38" s="103">
        <v>102.53</v>
      </c>
      <c r="K38" s="108">
        <v>107.87</v>
      </c>
      <c r="L38" s="107" t="s">
        <v>53</v>
      </c>
      <c r="M38" s="127">
        <v>107.08</v>
      </c>
      <c r="N38" s="103">
        <v>105.98</v>
      </c>
      <c r="O38" s="103">
        <v>105.22</v>
      </c>
      <c r="P38" s="103">
        <v>103.4</v>
      </c>
      <c r="Q38" s="103">
        <v>105.41</v>
      </c>
      <c r="R38" s="103">
        <v>101.16</v>
      </c>
      <c r="S38" s="103">
        <v>100.68</v>
      </c>
      <c r="T38" s="103">
        <v>100.75</v>
      </c>
      <c r="U38" s="103">
        <v>100.76</v>
      </c>
      <c r="V38" s="108">
        <v>105.42</v>
      </c>
    </row>
    <row r="39" spans="1:22" s="46" customFormat="1" ht="21.75" customHeight="1" x14ac:dyDescent="0.15">
      <c r="A39" s="109" t="s">
        <v>73</v>
      </c>
      <c r="B39" s="128">
        <v>108.46</v>
      </c>
      <c r="C39" s="56">
        <v>108.22</v>
      </c>
      <c r="D39" s="56">
        <v>107.33</v>
      </c>
      <c r="E39" s="56">
        <v>108.02</v>
      </c>
      <c r="F39" s="56">
        <v>108.01</v>
      </c>
      <c r="G39" s="56"/>
      <c r="H39" s="56"/>
      <c r="I39" s="56"/>
      <c r="J39" s="56"/>
      <c r="K39" s="216"/>
      <c r="L39" s="109" t="s">
        <v>73</v>
      </c>
      <c r="M39" s="132">
        <v>105.55</v>
      </c>
      <c r="N39" s="56">
        <v>104.69</v>
      </c>
      <c r="O39" s="56">
        <v>104.68</v>
      </c>
      <c r="P39" s="56">
        <v>103.65</v>
      </c>
      <c r="Q39" s="56">
        <v>104.64</v>
      </c>
      <c r="R39" s="56"/>
      <c r="S39" s="56"/>
      <c r="T39" s="56"/>
      <c r="U39" s="56"/>
      <c r="V39" s="216"/>
    </row>
    <row r="40" spans="1:22" s="46" customFormat="1" ht="21" customHeight="1" thickBot="1" x14ac:dyDescent="0.2">
      <c r="A40" s="196" t="s">
        <v>74</v>
      </c>
      <c r="B40" s="197">
        <v>112.57</v>
      </c>
      <c r="C40" s="198">
        <v>113.1</v>
      </c>
      <c r="D40" s="198">
        <v>111.55</v>
      </c>
      <c r="E40" s="198">
        <v>110.91</v>
      </c>
      <c r="F40" s="198">
        <v>112.03</v>
      </c>
      <c r="G40" s="198"/>
      <c r="H40" s="198"/>
      <c r="I40" s="198"/>
      <c r="J40" s="198"/>
      <c r="K40" s="217"/>
      <c r="L40" s="196" t="s">
        <v>74</v>
      </c>
      <c r="M40" s="199">
        <v>108.89</v>
      </c>
      <c r="N40" s="198">
        <v>107.5</v>
      </c>
      <c r="O40" s="198">
        <v>106.16</v>
      </c>
      <c r="P40" s="198">
        <v>105.25</v>
      </c>
      <c r="Q40" s="198">
        <v>106.94</v>
      </c>
      <c r="R40" s="198"/>
      <c r="S40" s="198"/>
      <c r="T40" s="198"/>
      <c r="U40" s="198"/>
      <c r="V40" s="217"/>
    </row>
    <row r="41" spans="1:22" s="34" customFormat="1" ht="30" customHeight="1" x14ac:dyDescent="0.2">
      <c r="A41" s="218" t="s">
        <v>98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 t="s">
        <v>98</v>
      </c>
      <c r="M41" s="218"/>
      <c r="N41" s="218"/>
      <c r="O41" s="218"/>
      <c r="P41" s="218"/>
      <c r="Q41" s="218"/>
      <c r="R41" s="218"/>
      <c r="S41" s="218"/>
      <c r="T41" s="218"/>
      <c r="U41" s="218"/>
      <c r="V41" s="218"/>
    </row>
    <row r="42" spans="1:22" ht="14.25" x14ac:dyDescent="0.2">
      <c r="A42" s="193" t="s">
        <v>99</v>
      </c>
      <c r="B42" s="57"/>
      <c r="C42" s="57"/>
      <c r="D42" s="58"/>
      <c r="E42" s="58"/>
      <c r="F42" s="58"/>
      <c r="G42" s="58"/>
      <c r="H42" s="58"/>
      <c r="I42" s="58"/>
      <c r="J42" s="58"/>
      <c r="K42" s="58"/>
      <c r="L42" s="193" t="s">
        <v>99</v>
      </c>
      <c r="M42" s="57"/>
      <c r="N42" s="57"/>
      <c r="O42" s="58"/>
      <c r="P42" s="58"/>
      <c r="Q42" s="58"/>
      <c r="R42" s="58"/>
      <c r="S42" s="58"/>
      <c r="T42" s="58"/>
      <c r="U42" s="58"/>
      <c r="V42" s="58"/>
    </row>
    <row r="43" spans="1:22" ht="16.5" customHeight="1" x14ac:dyDescent="0.2">
      <c r="A43" s="58" t="s">
        <v>100</v>
      </c>
      <c r="B43" s="57"/>
      <c r="C43" s="57"/>
      <c r="D43" s="58"/>
      <c r="E43" s="58"/>
      <c r="F43" s="58"/>
      <c r="G43" s="58"/>
      <c r="H43" s="58"/>
      <c r="I43" s="58"/>
      <c r="J43" s="58"/>
      <c r="K43" s="58"/>
      <c r="L43" s="58" t="s">
        <v>100</v>
      </c>
      <c r="M43" s="57"/>
      <c r="N43" s="57"/>
      <c r="O43" s="58"/>
      <c r="P43" s="58"/>
      <c r="Q43" s="58"/>
      <c r="R43" s="58"/>
      <c r="S43" s="58"/>
      <c r="T43" s="58"/>
      <c r="U43" s="58"/>
      <c r="V43" s="58"/>
    </row>
  </sheetData>
  <mergeCells count="24">
    <mergeCell ref="A1:K2"/>
    <mergeCell ref="L1:V2"/>
    <mergeCell ref="V39:V40"/>
    <mergeCell ref="A41:K41"/>
    <mergeCell ref="L41:V41"/>
    <mergeCell ref="K39:K40"/>
    <mergeCell ref="M7:Q7"/>
    <mergeCell ref="R7:U7"/>
    <mergeCell ref="B9:E9"/>
    <mergeCell ref="M9:P9"/>
    <mergeCell ref="R37:V37"/>
    <mergeCell ref="B7:F7"/>
    <mergeCell ref="G7:J7"/>
    <mergeCell ref="G37:K37"/>
    <mergeCell ref="A3:K3"/>
    <mergeCell ref="L3:V3"/>
    <mergeCell ref="A4:K4"/>
    <mergeCell ref="L4:V4"/>
    <mergeCell ref="A5:A6"/>
    <mergeCell ref="B5:F5"/>
    <mergeCell ref="G5:K5"/>
    <mergeCell ref="L5:L6"/>
    <mergeCell ref="M5:Q5"/>
    <mergeCell ref="R5:V5"/>
  </mergeCells>
  <pageMargins left="0.78740157480314965" right="0.78740157480314965" top="0.78740157480314965" bottom="0.39370078740157483" header="0.31496062992125984" footer="0.51181102362204722"/>
  <pageSetup paperSize="9" scale="85" firstPageNumber="119" fitToHeight="0" orientation="landscape" r:id="rId1"/>
  <headerFooter>
    <oddFooter>&amp;R&amp;P</oddFooter>
  </headerFooter>
  <rowBreaks count="2" manualBreakCount="2">
    <brk id="19" max="21" man="1"/>
    <brk id="30" max="21" man="1"/>
  </rowBreaks>
  <colBreaks count="1" manualBreakCount="1">
    <brk id="11" max="4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selection activeCell="L4" sqref="L4"/>
    </sheetView>
  </sheetViews>
  <sheetFormatPr defaultRowHeight="15" x14ac:dyDescent="0.25"/>
  <cols>
    <col min="2" max="2" width="9.140625" style="13"/>
  </cols>
  <sheetData>
    <row r="1" spans="1:25" ht="18" customHeight="1" x14ac:dyDescent="0.25">
      <c r="A1" t="s">
        <v>12</v>
      </c>
      <c r="C1" s="230" t="s">
        <v>13</v>
      </c>
      <c r="D1" s="230"/>
      <c r="E1" s="230"/>
      <c r="F1" s="230"/>
      <c r="G1" s="230"/>
      <c r="H1" s="230"/>
      <c r="I1" s="14">
        <f>F5/D5*100</f>
        <v>66.753483562106382</v>
      </c>
      <c r="J1" s="15"/>
      <c r="K1" s="230" t="s">
        <v>14</v>
      </c>
      <c r="L1" s="230"/>
      <c r="M1" s="230"/>
      <c r="N1" s="230"/>
      <c r="O1" s="230"/>
      <c r="P1" s="230"/>
      <c r="Q1" s="15"/>
      <c r="R1" s="230" t="s">
        <v>15</v>
      </c>
      <c r="S1" s="230"/>
      <c r="T1" s="230"/>
      <c r="U1" s="230"/>
      <c r="V1" s="230"/>
      <c r="W1" s="230"/>
    </row>
    <row r="2" spans="1:25" ht="18" customHeight="1" x14ac:dyDescent="0.25">
      <c r="B2" s="16"/>
      <c r="C2" s="230" t="s">
        <v>16</v>
      </c>
      <c r="D2" s="230"/>
      <c r="E2" s="230" t="s">
        <v>17</v>
      </c>
      <c r="F2" s="230"/>
      <c r="G2" s="230" t="s">
        <v>7</v>
      </c>
      <c r="H2" s="230"/>
      <c r="I2" s="14">
        <f>H5/D5*100</f>
        <v>33.246516437893611</v>
      </c>
      <c r="J2" s="15"/>
      <c r="K2" s="230" t="s">
        <v>16</v>
      </c>
      <c r="L2" s="230"/>
      <c r="M2" s="230" t="s">
        <v>17</v>
      </c>
      <c r="N2" s="230"/>
      <c r="O2" s="230" t="s">
        <v>7</v>
      </c>
      <c r="P2" s="230"/>
      <c r="Q2" s="15"/>
      <c r="R2" s="230" t="s">
        <v>16</v>
      </c>
      <c r="S2" s="230"/>
      <c r="T2" s="230" t="s">
        <v>17</v>
      </c>
      <c r="U2" s="230"/>
      <c r="V2" s="230" t="s">
        <v>7</v>
      </c>
      <c r="W2" s="230"/>
    </row>
    <row r="3" spans="1:25" x14ac:dyDescent="0.25">
      <c r="A3" s="17">
        <f>C3/$D$5*100</f>
        <v>35.308412733507453</v>
      </c>
      <c r="B3" s="18">
        <v>44927</v>
      </c>
      <c r="C3" s="19">
        <v>5.8</v>
      </c>
      <c r="D3" s="20"/>
      <c r="E3" s="19">
        <f>C3-G3</f>
        <v>5.8</v>
      </c>
      <c r="F3" s="20"/>
      <c r="G3" s="20"/>
      <c r="H3" s="20"/>
      <c r="K3" s="19">
        <f>R3/C3*1000</f>
        <v>585.52363728002388</v>
      </c>
      <c r="L3" s="20"/>
      <c r="M3" s="20"/>
      <c r="N3" s="20"/>
      <c r="O3" s="20"/>
      <c r="P3" s="20"/>
      <c r="R3" s="19">
        <f>S5/2.9</f>
        <v>3.3960370962241382</v>
      </c>
      <c r="S3" s="20"/>
      <c r="T3" s="20"/>
      <c r="U3" s="20"/>
      <c r="V3" s="20"/>
      <c r="W3" s="20"/>
    </row>
    <row r="4" spans="1:25" x14ac:dyDescent="0.25">
      <c r="A4" s="17">
        <f>C4/$D$5*100</f>
        <v>31.556871837313437</v>
      </c>
      <c r="B4" s="18">
        <v>44958</v>
      </c>
      <c r="C4" s="19">
        <f>(D5-C3)/2.05</f>
        <v>5.1837463790243907</v>
      </c>
      <c r="D4" s="20"/>
      <c r="E4" s="19">
        <f>C4-G4</f>
        <v>5.1837463790243907</v>
      </c>
      <c r="F4" s="20"/>
      <c r="G4" s="20"/>
      <c r="H4" s="20"/>
      <c r="K4" s="19">
        <f>R4/C4*1000</f>
        <v>638.33354875373846</v>
      </c>
      <c r="L4" s="4">
        <f>(K3*A3+K4*A4+K5*A5)/100</f>
        <v>599.54339725892021</v>
      </c>
      <c r="M4" s="20"/>
      <c r="N4" s="20"/>
      <c r="O4" s="20"/>
      <c r="P4" s="20"/>
      <c r="R4" s="19">
        <f>(S5-R3)/1.95</f>
        <v>3.308959221961981</v>
      </c>
      <c r="S4" s="20"/>
      <c r="T4" s="20"/>
      <c r="U4" s="20"/>
      <c r="V4" s="20"/>
      <c r="W4" s="20"/>
      <c r="Y4" s="14"/>
    </row>
    <row r="5" spans="1:25" x14ac:dyDescent="0.25">
      <c r="A5" s="17">
        <f>C5/$D$5*100</f>
        <v>33.134715429179103</v>
      </c>
      <c r="B5" s="18">
        <v>44986</v>
      </c>
      <c r="C5" s="19">
        <f>D5-C3-C4</f>
        <v>5.4429336979756089</v>
      </c>
      <c r="D5" s="19">
        <v>16.426680077</v>
      </c>
      <c r="E5" s="19">
        <f>C5-G5</f>
        <v>5.4429336979756089</v>
      </c>
      <c r="F5" s="19">
        <v>10.965381185</v>
      </c>
      <c r="G5" s="19"/>
      <c r="H5" s="19">
        <v>5.4612988920000003</v>
      </c>
      <c r="K5" s="19">
        <f>R5/C5*1000</f>
        <v>577.5398774438587</v>
      </c>
      <c r="L5" s="19">
        <v>599.54339725892021</v>
      </c>
      <c r="M5" s="19"/>
      <c r="N5" s="19">
        <v>733.41635919244152</v>
      </c>
      <c r="O5" s="19"/>
      <c r="P5" s="19">
        <v>330.74872276922798</v>
      </c>
      <c r="R5" s="19">
        <f>S5-R3-R4</f>
        <v>3.1435112608638818</v>
      </c>
      <c r="S5" s="19">
        <f>L5*D5/1000</f>
        <v>9.8485075790500005</v>
      </c>
      <c r="T5" s="19"/>
      <c r="U5" s="19">
        <f>S5-W5</f>
        <v>8.0421899458600006</v>
      </c>
      <c r="V5" s="19"/>
      <c r="W5" s="19">
        <f>P5*H5/1000</f>
        <v>1.8063176331900002</v>
      </c>
      <c r="Y5" s="14"/>
    </row>
    <row r="6" spans="1:25" x14ac:dyDescent="0.25">
      <c r="B6" s="14"/>
      <c r="C6" s="14"/>
      <c r="D6" s="14"/>
      <c r="E6" s="14"/>
      <c r="G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Y6" s="14"/>
    </row>
    <row r="7" spans="1:25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Y7" s="14"/>
    </row>
    <row r="8" spans="1:25" x14ac:dyDescent="0.2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Y8" s="14"/>
    </row>
    <row r="9" spans="1:25" x14ac:dyDescent="0.2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Y9" s="14"/>
    </row>
    <row r="10" spans="1:25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Y10" s="14"/>
    </row>
    <row r="11" spans="1:25" x14ac:dyDescent="0.2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Y11" s="14"/>
    </row>
    <row r="12" spans="1:25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Y12" s="14"/>
    </row>
    <row r="13" spans="1:25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Y13" s="14"/>
    </row>
    <row r="14" spans="1:25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Y14" s="14"/>
    </row>
    <row r="15" spans="1:25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Y15" s="14"/>
    </row>
    <row r="16" spans="1:25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Y16" s="14"/>
    </row>
    <row r="17" spans="2:25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Y17" s="14"/>
    </row>
    <row r="18" spans="2:2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2:25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2:25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2:25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2:25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2:25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2:25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2:25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2:25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2:25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2:25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2:25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2:25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2:25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2:25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23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2:23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2:23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2:23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2:23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2:23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2:23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2:23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2:23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2:23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2:23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2:23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2:23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2:23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2:23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2:23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2:23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2:23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</sheetData>
  <mergeCells count="12">
    <mergeCell ref="T2:U2"/>
    <mergeCell ref="V2:W2"/>
    <mergeCell ref="C1:H1"/>
    <mergeCell ref="K1:P1"/>
    <mergeCell ref="R1:W1"/>
    <mergeCell ref="C2:D2"/>
    <mergeCell ref="E2:F2"/>
    <mergeCell ref="G2:H2"/>
    <mergeCell ref="K2:L2"/>
    <mergeCell ref="M2:N2"/>
    <mergeCell ref="O2:P2"/>
    <mergeCell ref="R2: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B1" workbookViewId="0">
      <selection activeCell="F10" sqref="F10"/>
    </sheetView>
  </sheetViews>
  <sheetFormatPr defaultRowHeight="15" x14ac:dyDescent="0.25"/>
  <cols>
    <col min="2" max="2" width="23.140625" bestFit="1" customWidth="1"/>
    <col min="3" max="3" width="18.5703125" bestFit="1" customWidth="1"/>
    <col min="4" max="4" width="12" bestFit="1" customWidth="1"/>
    <col min="6" max="6" width="21.85546875" bestFit="1" customWidth="1"/>
    <col min="7" max="7" width="14.140625" bestFit="1" customWidth="1"/>
    <col min="8" max="8" width="6.28515625" bestFit="1" customWidth="1"/>
    <col min="11" max="13" width="18" customWidth="1"/>
    <col min="14" max="14" width="14.140625" bestFit="1" customWidth="1"/>
    <col min="15" max="16" width="14.140625" customWidth="1"/>
    <col min="18" max="18" width="15.7109375" bestFit="1" customWidth="1"/>
  </cols>
  <sheetData>
    <row r="1" spans="1:19" ht="15" customHeight="1" x14ac:dyDescent="0.25">
      <c r="B1" s="231" t="s">
        <v>3</v>
      </c>
      <c r="C1" s="231"/>
      <c r="D1" s="231"/>
      <c r="F1" s="232" t="s">
        <v>4</v>
      </c>
      <c r="G1" s="232"/>
      <c r="H1" s="232"/>
      <c r="K1" s="233" t="str">
        <f>B2</f>
        <v xml:space="preserve">     дальнее зарубежье</v>
      </c>
      <c r="L1" s="233"/>
      <c r="M1" s="233"/>
      <c r="N1" s="233" t="str">
        <f>C2</f>
        <v>ДЗ (без Китая)</v>
      </c>
      <c r="O1" s="233"/>
      <c r="P1" s="233"/>
      <c r="Q1" s="233" t="str">
        <f>D2</f>
        <v>Китай</v>
      </c>
      <c r="R1" s="233"/>
      <c r="S1" s="233"/>
    </row>
    <row r="2" spans="1:19" ht="30" customHeight="1" x14ac:dyDescent="0.25">
      <c r="B2" s="2" t="s">
        <v>5</v>
      </c>
      <c r="C2" s="3" t="s">
        <v>6</v>
      </c>
      <c r="D2" s="3" t="s">
        <v>7</v>
      </c>
      <c r="F2" s="4" t="str">
        <f>B2</f>
        <v xml:space="preserve">     дальнее зарубежье</v>
      </c>
      <c r="G2" s="4" t="str">
        <f>C2</f>
        <v>ДЗ (без Китая)</v>
      </c>
      <c r="H2" s="4" t="str">
        <f>D2</f>
        <v>Китай</v>
      </c>
      <c r="M2" s="5"/>
      <c r="P2" s="5"/>
    </row>
    <row r="3" spans="1:19" x14ac:dyDescent="0.25">
      <c r="A3" s="6" t="s">
        <v>8</v>
      </c>
      <c r="B3" s="7">
        <v>37.453385595999997</v>
      </c>
      <c r="C3" s="7">
        <v>33.681439396000002</v>
      </c>
      <c r="D3" s="7">
        <v>3.7719461999999999</v>
      </c>
      <c r="F3" s="7">
        <v>736.21030517798761</v>
      </c>
      <c r="G3" s="7">
        <v>794.76688798457542</v>
      </c>
      <c r="H3" s="7">
        <v>213.33169279561838</v>
      </c>
      <c r="J3" s="8">
        <v>44927</v>
      </c>
      <c r="K3">
        <f>L5/3</f>
        <v>199.84779908630674</v>
      </c>
    </row>
    <row r="4" spans="1:19" x14ac:dyDescent="0.25">
      <c r="A4" s="9" t="s">
        <v>9</v>
      </c>
      <c r="B4" s="7">
        <v>29.266807071999999</v>
      </c>
      <c r="C4" s="7">
        <v>25.492959427999999</v>
      </c>
      <c r="D4" s="7">
        <v>3.7738476439999999</v>
      </c>
      <c r="F4" s="7">
        <v>819.83591405826462</v>
      </c>
      <c r="G4" s="7">
        <v>904.38167443664133</v>
      </c>
      <c r="H4" s="7">
        <v>248.71544432703655</v>
      </c>
      <c r="J4" s="8">
        <v>44958</v>
      </c>
    </row>
    <row r="5" spans="1:19" x14ac:dyDescent="0.25">
      <c r="A5" s="9" t="s">
        <v>10</v>
      </c>
      <c r="B5" s="7">
        <v>18.070430393999999</v>
      </c>
      <c r="C5" s="7">
        <v>14.424083021</v>
      </c>
      <c r="D5" s="7">
        <v>3.6463473729999998</v>
      </c>
      <c r="F5" s="7">
        <v>1190.9081081447539</v>
      </c>
      <c r="G5" s="7">
        <v>1414.7683071665538</v>
      </c>
      <c r="H5" s="7">
        <v>305.37039999946273</v>
      </c>
      <c r="J5" s="8">
        <v>44986</v>
      </c>
      <c r="L5" s="10">
        <v>599.54339725892021</v>
      </c>
      <c r="M5" s="10"/>
      <c r="O5" s="10">
        <v>733.41635919244152</v>
      </c>
      <c r="P5" s="10"/>
      <c r="Q5" s="10"/>
      <c r="R5" s="10">
        <v>330.74872276922798</v>
      </c>
      <c r="S5" s="10"/>
    </row>
    <row r="6" spans="1:19" x14ac:dyDescent="0.25">
      <c r="A6" s="9" t="s">
        <v>11</v>
      </c>
      <c r="B6" s="7">
        <v>14.492367006</v>
      </c>
      <c r="C6" s="7">
        <v>10.285027474</v>
      </c>
      <c r="D6" s="7">
        <v>4.2073395319999998</v>
      </c>
      <c r="F6" s="7">
        <v>945.82653633081748</v>
      </c>
      <c r="G6" s="7">
        <v>1195.674285634874</v>
      </c>
      <c r="H6" s="7">
        <v>335.06266848396587</v>
      </c>
      <c r="J6" s="8">
        <v>45017</v>
      </c>
    </row>
    <row r="7" spans="1:19" x14ac:dyDescent="0.25">
      <c r="A7" s="11">
        <v>44986</v>
      </c>
      <c r="B7" s="7">
        <v>21.752475247524753</v>
      </c>
      <c r="C7" s="7">
        <v>14.449920223962604</v>
      </c>
      <c r="D7" s="7">
        <v>7.3025550235621495</v>
      </c>
      <c r="F7" s="7">
        <v>674.74846105262088</v>
      </c>
      <c r="G7" s="7">
        <v>853.21930924707249</v>
      </c>
      <c r="H7" s="7">
        <v>321.5995275092489</v>
      </c>
      <c r="J7" s="8">
        <v>45047</v>
      </c>
    </row>
    <row r="8" spans="1:19" x14ac:dyDescent="0.25">
      <c r="A8" s="12">
        <v>45078</v>
      </c>
      <c r="B8" s="7">
        <v>22.181518151815183</v>
      </c>
      <c r="C8" s="7">
        <v>17.29427419292815</v>
      </c>
      <c r="D8" s="7">
        <v>4.8872439588870318</v>
      </c>
      <c r="F8" s="7">
        <v>626.81666470296034</v>
      </c>
      <c r="G8" s="7">
        <v>716.70421976754085</v>
      </c>
      <c r="H8" s="7">
        <v>308.73554640887892</v>
      </c>
      <c r="J8" s="8">
        <v>45078</v>
      </c>
      <c r="L8" s="10">
        <v>389.43772402683669</v>
      </c>
      <c r="M8" s="10"/>
      <c r="O8" s="10">
        <v>445.74092857810939</v>
      </c>
      <c r="P8" s="10"/>
      <c r="Q8" s="10"/>
      <c r="R8" s="10">
        <v>290.28375418471967</v>
      </c>
      <c r="S8" s="10"/>
    </row>
    <row r="9" spans="1:19" x14ac:dyDescent="0.25">
      <c r="A9" s="11">
        <v>45170</v>
      </c>
      <c r="B9" s="7">
        <v>13.343234323432343</v>
      </c>
      <c r="C9" s="7">
        <v>7.8590377851059436</v>
      </c>
      <c r="D9" s="7">
        <v>5.4841965383263993</v>
      </c>
      <c r="F9" s="7">
        <v>500.04521515276394</v>
      </c>
      <c r="G9" s="7">
        <v>644.3170935710192</v>
      </c>
      <c r="H9" s="7">
        <v>293.29876908843494</v>
      </c>
      <c r="J9" s="8">
        <v>45108</v>
      </c>
    </row>
    <row r="10" spans="1:19" x14ac:dyDescent="0.25">
      <c r="A10" s="12">
        <v>45261</v>
      </c>
      <c r="B10" s="7">
        <v>20.722772277227719</v>
      </c>
      <c r="C10" s="7">
        <v>16.3967677980033</v>
      </c>
      <c r="D10" s="7">
        <v>4.3260044792244194</v>
      </c>
      <c r="F10" s="7">
        <v>564.1049311660579</v>
      </c>
      <c r="G10" s="7">
        <v>637.87392263530899</v>
      </c>
      <c r="H10" s="7">
        <v>284.49980601578187</v>
      </c>
      <c r="J10" s="8">
        <v>45139</v>
      </c>
    </row>
    <row r="11" spans="1:19" x14ac:dyDescent="0.25">
      <c r="A11" s="11">
        <v>45352</v>
      </c>
      <c r="B11" s="7">
        <v>23.704620462046201</v>
      </c>
      <c r="C11" s="7">
        <v>13.746590884461451</v>
      </c>
      <c r="D11" s="7">
        <v>9.9580295775847496</v>
      </c>
      <c r="F11" s="7">
        <v>485.18579923930929</v>
      </c>
      <c r="G11" s="7">
        <v>634.68455302213249</v>
      </c>
      <c r="H11" s="7">
        <v>278.80980989546623</v>
      </c>
      <c r="J11" s="8">
        <v>45170</v>
      </c>
      <c r="L11" s="10">
        <v>375.38375469755869</v>
      </c>
      <c r="M11" s="10"/>
      <c r="O11" s="10">
        <v>425.83776613613401</v>
      </c>
      <c r="P11" s="10"/>
      <c r="Q11" s="10"/>
      <c r="R11" s="10">
        <v>285.80051248554707</v>
      </c>
      <c r="S11" s="10"/>
    </row>
    <row r="12" spans="1:19" x14ac:dyDescent="0.25">
      <c r="A12" s="12">
        <v>45444</v>
      </c>
      <c r="B12" s="7">
        <v>24.172167216721668</v>
      </c>
      <c r="C12" s="7">
        <v>17.507743636421168</v>
      </c>
      <c r="D12" s="7">
        <v>6.6644235803004985</v>
      </c>
      <c r="F12" s="7">
        <v>529.97350335287024</v>
      </c>
      <c r="G12" s="7">
        <v>627.70302293888903</v>
      </c>
      <c r="H12" s="7">
        <v>273.2336136975569</v>
      </c>
      <c r="J12" s="8">
        <v>45200</v>
      </c>
    </row>
    <row r="13" spans="1:19" x14ac:dyDescent="0.25">
      <c r="A13" s="11">
        <v>45536</v>
      </c>
      <c r="B13" s="7">
        <v>14.54070407040704</v>
      </c>
      <c r="C13" s="7">
        <v>7.0622542454164954</v>
      </c>
      <c r="D13" s="7">
        <v>7.4784498249905447</v>
      </c>
      <c r="F13" s="7">
        <v>441.06048159644729</v>
      </c>
      <c r="G13" s="7">
        <v>624.56450782419461</v>
      </c>
      <c r="H13" s="7">
        <v>267.76894142360578</v>
      </c>
      <c r="J13" s="8">
        <v>45231</v>
      </c>
    </row>
    <row r="14" spans="1:19" x14ac:dyDescent="0.25">
      <c r="A14" s="12">
        <v>45627</v>
      </c>
      <c r="B14" s="7">
        <v>22.582508250825079</v>
      </c>
      <c r="C14" s="7">
        <v>16.68341123370087</v>
      </c>
      <c r="D14" s="7">
        <v>5.8990970171242081</v>
      </c>
      <c r="F14" s="7">
        <v>520.73366382643371</v>
      </c>
      <c r="G14" s="7">
        <v>612.07321766771065</v>
      </c>
      <c r="H14" s="7">
        <v>262.41356259513367</v>
      </c>
      <c r="J14" s="8">
        <v>45261</v>
      </c>
      <c r="L14" s="10">
        <v>376.40496740677906</v>
      </c>
      <c r="M14" s="10">
        <f>GEOMEAN(L5:L14)</f>
        <v>426.1842203631067</v>
      </c>
      <c r="O14" s="10">
        <v>411.61474816569745</v>
      </c>
      <c r="P14" s="10">
        <f>AVERAGE(O5:O14)</f>
        <v>504.15245051809558</v>
      </c>
      <c r="Q14" s="10"/>
      <c r="R14" s="10">
        <v>282.19798874577532</v>
      </c>
      <c r="S14" s="10">
        <f>AVERAGE(R5:R14)</f>
        <v>297.25774454631755</v>
      </c>
    </row>
    <row r="15" spans="1:19" x14ac:dyDescent="0.25">
      <c r="J15" s="8">
        <v>45292</v>
      </c>
    </row>
    <row r="16" spans="1:19" x14ac:dyDescent="0.25">
      <c r="J16" s="8">
        <v>45323</v>
      </c>
    </row>
    <row r="17" spans="10:19" x14ac:dyDescent="0.25">
      <c r="J17" s="8">
        <v>45352</v>
      </c>
      <c r="L17" s="10">
        <v>360.30594308828023</v>
      </c>
      <c r="M17" s="10"/>
      <c r="O17" s="10">
        <v>429.03320039993775</v>
      </c>
      <c r="P17" s="10"/>
      <c r="Q17" s="10"/>
      <c r="R17" s="10">
        <v>277.58896786278859</v>
      </c>
      <c r="S17" s="10"/>
    </row>
    <row r="18" spans="10:19" x14ac:dyDescent="0.25">
      <c r="J18" s="8">
        <v>45383</v>
      </c>
    </row>
    <row r="19" spans="10:19" x14ac:dyDescent="0.25">
      <c r="J19" s="8">
        <v>45413</v>
      </c>
    </row>
    <row r="20" spans="10:19" x14ac:dyDescent="0.25">
      <c r="J20" s="8">
        <v>45444</v>
      </c>
      <c r="L20" s="10">
        <v>408.37284831610498</v>
      </c>
      <c r="M20" s="10"/>
      <c r="O20" s="10">
        <v>467.27816687832012</v>
      </c>
      <c r="P20" s="10"/>
      <c r="Q20" s="10"/>
      <c r="R20" s="10">
        <v>273.45601739417685</v>
      </c>
      <c r="S20" s="10"/>
    </row>
    <row r="21" spans="10:19" x14ac:dyDescent="0.25">
      <c r="J21" s="8">
        <v>45474</v>
      </c>
    </row>
    <row r="22" spans="10:19" x14ac:dyDescent="0.25">
      <c r="J22" s="8">
        <v>45505</v>
      </c>
    </row>
    <row r="23" spans="10:19" x14ac:dyDescent="0.25">
      <c r="J23" s="8">
        <v>45536</v>
      </c>
      <c r="L23" s="10">
        <v>370.36199843162598</v>
      </c>
      <c r="M23" s="10"/>
      <c r="O23" s="10">
        <v>494.21353582202801</v>
      </c>
      <c r="P23" s="10"/>
      <c r="Q23" s="10"/>
      <c r="R23" s="10">
        <v>268.39087542499266</v>
      </c>
      <c r="S23" s="10"/>
    </row>
    <row r="24" spans="10:19" x14ac:dyDescent="0.25">
      <c r="J24" s="8">
        <v>45566</v>
      </c>
    </row>
    <row r="25" spans="10:19" x14ac:dyDescent="0.25">
      <c r="J25" s="8">
        <v>45597</v>
      </c>
    </row>
    <row r="26" spans="10:19" x14ac:dyDescent="0.25">
      <c r="J26" s="8">
        <v>45627</v>
      </c>
      <c r="L26" s="10">
        <v>456.71285400517678</v>
      </c>
      <c r="M26" s="10">
        <f>AVERAGE(L17:L26)</f>
        <v>398.93841096029701</v>
      </c>
      <c r="O26" s="10">
        <v>535.0267666250769</v>
      </c>
      <c r="P26" s="10">
        <f>AVERAGE(O17:O26)</f>
        <v>481.38791743134072</v>
      </c>
      <c r="Q26" s="10"/>
      <c r="R26" s="10">
        <v>263.61285365272465</v>
      </c>
      <c r="S26" s="10">
        <f>AVERAGE(R17:R26)</f>
        <v>270.76217858367067</v>
      </c>
    </row>
    <row r="27" spans="10:19" x14ac:dyDescent="0.25">
      <c r="J27" s="8">
        <v>45658</v>
      </c>
    </row>
    <row r="28" spans="10:19" x14ac:dyDescent="0.25">
      <c r="J28" s="8">
        <v>45689</v>
      </c>
    </row>
    <row r="29" spans="10:19" x14ac:dyDescent="0.25">
      <c r="J29" s="8">
        <v>45717</v>
      </c>
      <c r="L29" s="10"/>
      <c r="M29" s="10"/>
      <c r="O29" s="10"/>
      <c r="P29" s="10"/>
      <c r="Q29" s="10"/>
      <c r="R29" s="10"/>
    </row>
    <row r="30" spans="10:19" x14ac:dyDescent="0.25">
      <c r="J30" s="8">
        <v>45748</v>
      </c>
    </row>
    <row r="31" spans="10:19" x14ac:dyDescent="0.25">
      <c r="J31" s="8">
        <v>45778</v>
      </c>
    </row>
    <row r="32" spans="10:19" x14ac:dyDescent="0.25">
      <c r="J32" s="8">
        <v>45809</v>
      </c>
      <c r="L32" s="10"/>
      <c r="M32" s="10"/>
      <c r="O32" s="10"/>
      <c r="P32" s="10"/>
      <c r="Q32" s="10"/>
      <c r="R32" s="10"/>
    </row>
    <row r="33" spans="10:18" x14ac:dyDescent="0.25">
      <c r="J33" s="8">
        <v>45839</v>
      </c>
    </row>
    <row r="34" spans="10:18" x14ac:dyDescent="0.25">
      <c r="J34" s="8">
        <v>45870</v>
      </c>
    </row>
    <row r="35" spans="10:18" x14ac:dyDescent="0.25">
      <c r="J35" s="8">
        <v>45901</v>
      </c>
      <c r="L35" s="10"/>
      <c r="M35" s="10"/>
      <c r="O35" s="10"/>
      <c r="P35" s="10"/>
      <c r="Q35" s="10"/>
      <c r="R35" s="10"/>
    </row>
    <row r="36" spans="10:18" x14ac:dyDescent="0.25">
      <c r="J36" s="8">
        <v>45931</v>
      </c>
    </row>
    <row r="37" spans="10:18" x14ac:dyDescent="0.25">
      <c r="J37" s="8">
        <v>45962</v>
      </c>
    </row>
    <row r="38" spans="10:18" x14ac:dyDescent="0.25">
      <c r="J38" s="8">
        <v>45992</v>
      </c>
      <c r="L38" s="10"/>
      <c r="M38" s="10"/>
      <c r="O38" s="10"/>
      <c r="P38" s="10"/>
      <c r="Q38" s="10"/>
      <c r="R38" s="10"/>
    </row>
    <row r="39" spans="10:18" x14ac:dyDescent="0.25">
      <c r="J39" s="8">
        <v>46023</v>
      </c>
    </row>
    <row r="40" spans="10:18" x14ac:dyDescent="0.25">
      <c r="J40" s="8">
        <v>46054</v>
      </c>
    </row>
    <row r="41" spans="10:18" x14ac:dyDescent="0.25">
      <c r="J41" s="8">
        <v>46082</v>
      </c>
      <c r="L41" s="10"/>
      <c r="M41" s="10"/>
      <c r="O41" s="10"/>
      <c r="P41" s="10"/>
      <c r="Q41" s="10"/>
      <c r="R41" s="10"/>
    </row>
    <row r="42" spans="10:18" x14ac:dyDescent="0.25">
      <c r="J42" s="8">
        <v>46113</v>
      </c>
    </row>
    <row r="43" spans="10:18" x14ac:dyDescent="0.25">
      <c r="J43" s="8">
        <v>46143</v>
      </c>
    </row>
    <row r="44" spans="10:18" x14ac:dyDescent="0.25">
      <c r="J44" s="8">
        <v>46174</v>
      </c>
      <c r="L44" s="10"/>
      <c r="M44" s="10"/>
      <c r="O44" s="10"/>
      <c r="P44" s="10"/>
      <c r="Q44" s="10"/>
      <c r="R44" s="10"/>
    </row>
    <row r="45" spans="10:18" x14ac:dyDescent="0.25">
      <c r="J45" s="8">
        <v>46204</v>
      </c>
    </row>
    <row r="46" spans="10:18" x14ac:dyDescent="0.25">
      <c r="J46" s="8">
        <v>46235</v>
      </c>
    </row>
    <row r="47" spans="10:18" x14ac:dyDescent="0.25">
      <c r="J47" s="8">
        <v>46266</v>
      </c>
      <c r="L47" s="10"/>
      <c r="M47" s="10"/>
      <c r="O47" s="10"/>
      <c r="P47" s="10"/>
      <c r="Q47" s="10"/>
      <c r="R47" s="10"/>
    </row>
    <row r="48" spans="10:18" x14ac:dyDescent="0.25">
      <c r="J48" s="8">
        <v>46296</v>
      </c>
    </row>
    <row r="49" spans="10:18" x14ac:dyDescent="0.25">
      <c r="J49" s="8">
        <v>46327</v>
      </c>
    </row>
    <row r="50" spans="10:18" x14ac:dyDescent="0.25">
      <c r="J50" s="8">
        <v>46357</v>
      </c>
      <c r="L50" s="10"/>
      <c r="M50" s="10"/>
      <c r="O50" s="10"/>
      <c r="P50" s="10"/>
      <c r="Q50" s="10"/>
      <c r="R50" s="10"/>
    </row>
  </sheetData>
  <mergeCells count="5">
    <mergeCell ref="B1:D1"/>
    <mergeCell ref="F1:H1"/>
    <mergeCell ref="K1:M1"/>
    <mergeCell ref="N1:P1"/>
    <mergeCell ref="Q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Дефл год Базовый Сайт</vt:lpstr>
      <vt:lpstr>Дефл кв Базовый Сайт</vt:lpstr>
      <vt:lpstr>Лист3 (2)</vt:lpstr>
      <vt:lpstr>Лист1 (2)</vt:lpstr>
      <vt:lpstr>'Дефл год Базовый Сайт'!Заголовки_для_печати</vt:lpstr>
      <vt:lpstr>'Дефл кв Базовый Сайт'!Заголовки_для_печати</vt:lpstr>
      <vt:lpstr>'Дефл год Базовый Сайт'!Область_печати</vt:lpstr>
      <vt:lpstr>'Дефл кв Базовый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Майорова Оксана Александровна</dc:creator>
  <cp:lastModifiedBy>Надежда Александровна Никонова</cp:lastModifiedBy>
  <cp:lastPrinted>2025-09-17T10:27:00Z</cp:lastPrinted>
  <dcterms:created xsi:type="dcterms:W3CDTF">2015-06-05T18:19:34Z</dcterms:created>
  <dcterms:modified xsi:type="dcterms:W3CDTF">2025-10-07T08:12:07Z</dcterms:modified>
</cp:coreProperties>
</file>