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2260" windowHeight="12645" tabRatio="809"/>
  </bookViews>
  <sheets>
    <sheet name="ИПЦ Базовый_Site" sheetId="12" r:id="rId1"/>
    <sheet name="Лист3 (2)" sheetId="11" state="hidden" r:id="rId2"/>
    <sheet name="Лист1 (2)" sheetId="7" state="hidden" r:id="rId3"/>
  </sheets>
  <externalReferences>
    <externalReference r:id="rId4"/>
    <externalReference r:id="rId5"/>
    <externalReference r:id="rId6"/>
    <externalReference r:id="rId7"/>
  </externalReferences>
  <definedNames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ColLastYearFB">[1]ФедД!$AH$17</definedName>
    <definedName name="ColLastYearFB1">[2]Управление!$AF$17</definedName>
    <definedName name="ColThisYearFB">[1]ФедД!$AG$17</definedName>
    <definedName name="PeriodLastYearName">[1]ФедД!$AH$20</definedName>
    <definedName name="PeriodThisYearName">[1]ФедД!$AG$20</definedName>
    <definedName name="short">[3]!short</definedName>
    <definedName name="title">'[4]Огл. Графиков'!$B$2:$B$31</definedName>
    <definedName name="Вып_ОФ_с_пц">[4]рабочий!$Y$202:$AP$224</definedName>
    <definedName name="Вып_с_новых_ОФ">[4]рабочий!$Y$277:$AP$299</definedName>
    <definedName name="Выход">[2]Управление!$AF$20</definedName>
    <definedName name="год1">#REF!</definedName>
    <definedName name="График">"Диагр. 4"</definedName>
    <definedName name="Дефл_ц_пред_год">'[4]Текущие цены'!$AT$36:$BK$58</definedName>
    <definedName name="Дефлятор_годовой">'[4]Текущие цены'!$Y$4:$AP$27</definedName>
    <definedName name="Дефлятор_цепной">'[4]Текущие цены'!$Y$36:$AP$58</definedName>
    <definedName name="новые_ОФ_2003">[4]рабочий!$F$305:$W$327</definedName>
    <definedName name="новые_ОФ_2004">[4]рабочий!$F$335:$W$357</definedName>
    <definedName name="новые_ОФ_а_всего">[4]рабочий!$F$767:$V$789</definedName>
    <definedName name="новые_ОФ_всего">[4]рабочий!$F$1331:$V$1353</definedName>
    <definedName name="новые_ОФ_п_всего">[4]рабочий!$F$1293:$V$1315</definedName>
    <definedName name="_xlnm.Print_Area" localSheetId="0">'ИПЦ Базовый_Site'!$A$1:$F$33</definedName>
    <definedName name="окраска_05">[4]окраска!$C$7:$Z$30</definedName>
    <definedName name="окраска_06">[4]окраска!$C$35:$Z$58</definedName>
    <definedName name="окраска_07">[4]окраска!$C$63:$Z$86</definedName>
    <definedName name="окраска_08">[4]окраска!$C$91:$Z$114</definedName>
    <definedName name="окраска_09">[4]окраска!$C$119:$Z$142</definedName>
    <definedName name="окраска_10">[4]окраска!$C$147:$Z$170</definedName>
    <definedName name="окраска_11">[4]окраска!$C$175:$Z$198</definedName>
    <definedName name="окраска_12">[4]окраска!$C$203:$Z$226</definedName>
    <definedName name="окраска_13">[4]окраска!$C$231:$Z$254</definedName>
    <definedName name="окраска_14">[4]окраска!$C$259:$Z$282</definedName>
    <definedName name="окраска_15">[4]окраска!$C$287:$Z$310</definedName>
    <definedName name="ОФ_а_с_пц">[4]рабочий!$CI$121:$CY$143</definedName>
    <definedName name="приб">[2]Управление!$AE$20</definedName>
    <definedName name="прибвб2">[2]Управление!$AF$20</definedName>
    <definedName name="Прогноз_Вып_пц">[4]рабочий!$Y$240:$AP$262</definedName>
    <definedName name="суда">[3]!суда</definedName>
    <definedName name="фо_а_н_пц">[4]рабочий!$AR$240:$BI$263</definedName>
    <definedName name="фо_а_с_пц">[4]рабочий!$AS$202:$BI$224</definedName>
    <definedName name="фо_н_03">[4]рабочий!$X$305:$X$327</definedName>
    <definedName name="фо_н_04">[4]рабочий!$X$335:$X$357</definedName>
    <definedName name="ыяпр">[3]!ыяпр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11" l="1"/>
  <c r="S5" i="11"/>
  <c r="R4" i="11" s="1"/>
  <c r="C5" i="11"/>
  <c r="E5" i="11" s="1"/>
  <c r="A5" i="11"/>
  <c r="E4" i="11"/>
  <c r="C4" i="11"/>
  <c r="A4" i="11"/>
  <c r="R3" i="11"/>
  <c r="K3" i="11"/>
  <c r="E3" i="11"/>
  <c r="A3" i="11"/>
  <c r="I2" i="11"/>
  <c r="I1" i="11"/>
  <c r="S26" i="7"/>
  <c r="P26" i="7"/>
  <c r="M26" i="7"/>
  <c r="S14" i="7"/>
  <c r="P14" i="7"/>
  <c r="M14" i="7"/>
  <c r="K3" i="7"/>
  <c r="H2" i="7"/>
  <c r="G2" i="7"/>
  <c r="F2" i="7"/>
  <c r="Q1" i="7"/>
  <c r="N1" i="7"/>
  <c r="K1" i="7"/>
  <c r="K4" i="11" l="1"/>
  <c r="R5" i="11"/>
  <c r="K5" i="11" s="1"/>
  <c r="L4" i="11"/>
  <c r="U5" i="11"/>
</calcChain>
</file>

<file path=xl/sharedStrings.xml><?xml version="1.0" encoding="utf-8"?>
<sst xmlns="http://schemas.openxmlformats.org/spreadsheetml/2006/main" count="55" uniqueCount="33">
  <si>
    <t>отчет</t>
  </si>
  <si>
    <t>оценка</t>
  </si>
  <si>
    <t>прогноз</t>
  </si>
  <si>
    <t>млрд куб. м.</t>
  </si>
  <si>
    <t>долл./тыс. куб. м.</t>
  </si>
  <si>
    <t xml:space="preserve">     дальнее зарубежье</t>
  </si>
  <si>
    <t>ДЗ (без Китая)</t>
  </si>
  <si>
    <t>Китай</t>
  </si>
  <si>
    <t>1 кв 22</t>
  </si>
  <si>
    <t>2 кв 22</t>
  </si>
  <si>
    <t>3 кв 22</t>
  </si>
  <si>
    <t>4 кв 22</t>
  </si>
  <si>
    <t>вес</t>
  </si>
  <si>
    <t>Объемы</t>
  </si>
  <si>
    <t>Цены</t>
  </si>
  <si>
    <t>Стоимость, млрд долл</t>
  </si>
  <si>
    <t>ДЗ</t>
  </si>
  <si>
    <t>ДЗ без К</t>
  </si>
  <si>
    <t xml:space="preserve">  рост цен на конец периода, % к декабрю предыдущего года</t>
  </si>
  <si>
    <t xml:space="preserve">  в среднем за год, %</t>
  </si>
  <si>
    <t xml:space="preserve">  в среднем за год, % </t>
  </si>
  <si>
    <t>Услуги</t>
  </si>
  <si>
    <t>прочие услуги</t>
  </si>
  <si>
    <t xml:space="preserve">Товары </t>
  </si>
  <si>
    <t>продовольственные товары</t>
  </si>
  <si>
    <t>непродовольственные товары</t>
  </si>
  <si>
    <t>без плодоовощной  продукции</t>
  </si>
  <si>
    <t>с исключением бензина</t>
  </si>
  <si>
    <t>организаций ЖКХ</t>
  </si>
  <si>
    <r>
      <t xml:space="preserve">Показатели инфляции:
  </t>
    </r>
    <r>
      <rPr>
        <b/>
        <sz val="12"/>
        <color rgb="FF2C2C84"/>
        <rFont val="Arial"/>
        <family val="2"/>
        <charset val="204"/>
      </rPr>
      <t>потребительские цены (ИПЦ)</t>
    </r>
  </si>
  <si>
    <t xml:space="preserve"> Базовый вариант</t>
  </si>
  <si>
    <t>Министерство экономического развития
Российской Федерации</t>
  </si>
  <si>
    <t>Прогноз показателей инфляции на период до 2027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</si>
</sst>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_)"/>
    <numFmt numFmtId="166" formatCode="0.0_)"/>
    <numFmt numFmtId="167" formatCode="General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rgb="FF203277"/>
      <name val="Arial"/>
      <family val="2"/>
      <charset val="204"/>
    </font>
    <font>
      <sz val="10"/>
      <name val="Arial Cyr"/>
      <charset val="204"/>
    </font>
    <font>
      <b/>
      <sz val="12"/>
      <color rgb="FF203277"/>
      <name val="Arial"/>
      <family val="2"/>
      <charset val="204"/>
    </font>
    <font>
      <sz val="10"/>
      <name val="Helv"/>
    </font>
    <font>
      <sz val="8"/>
      <color theme="1"/>
      <name val="Arial"/>
      <family val="2"/>
      <charset val="204"/>
    </font>
    <font>
      <b/>
      <sz val="10"/>
      <name val="Arial Cyr"/>
      <charset val="204"/>
    </font>
    <font>
      <sz val="10"/>
      <name val="Courier"/>
      <family val="1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Courier"/>
      <family val="1"/>
      <charset val="204"/>
    </font>
    <font>
      <sz val="12"/>
      <color rgb="FF203277"/>
      <name val="Arial"/>
      <family val="2"/>
      <charset val="204"/>
    </font>
    <font>
      <i/>
      <sz val="12"/>
      <color rgb="FF203277"/>
      <name val="Arial"/>
      <family val="2"/>
      <charset val="204"/>
    </font>
    <font>
      <b/>
      <sz val="16"/>
      <color rgb="FF2C2C84"/>
      <name val="Arial"/>
      <family val="2"/>
      <charset val="204"/>
    </font>
    <font>
      <b/>
      <sz val="12"/>
      <color rgb="FF2C2C84"/>
      <name val="Arial"/>
      <family val="2"/>
      <charset val="204"/>
    </font>
    <font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F1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5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5" fillId="0" borderId="0">
      <alignment vertical="top"/>
    </xf>
    <xf numFmtId="165" fontId="10" fillId="0" borderId="0"/>
    <xf numFmtId="165" fontId="10" fillId="0" borderId="0"/>
    <xf numFmtId="165" fontId="10" fillId="0" borderId="0"/>
    <xf numFmtId="167" fontId="5" fillId="0" borderId="0"/>
    <xf numFmtId="0" fontId="10" fillId="0" borderId="0">
      <alignment vertical="top"/>
    </xf>
  </cellStyleXfs>
  <cellXfs count="70">
    <xf numFmtId="0" fontId="0" fillId="0" borderId="0" xfId="0"/>
    <xf numFmtId="0" fontId="9" fillId="0" borderId="13" xfId="7" applyFont="1" applyBorder="1" applyAlignment="1"/>
    <xf numFmtId="0" fontId="9" fillId="0" borderId="13" xfId="7" applyFont="1" applyBorder="1" applyAlignment="1">
      <alignment horizontal="left" indent="3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3" xfId="7" applyFill="1" applyBorder="1" applyAlignment="1"/>
    <xf numFmtId="164" fontId="0" fillId="0" borderId="0" xfId="0" applyNumberFormat="1" applyBorder="1" applyAlignment="1">
      <alignment horizontal="center" vertical="center"/>
    </xf>
    <xf numFmtId="17" fontId="0" fillId="0" borderId="0" xfId="0" applyNumberFormat="1"/>
    <xf numFmtId="0" fontId="5" fillId="0" borderId="14" xfId="7" applyFill="1" applyBorder="1" applyAlignment="1"/>
    <xf numFmtId="164" fontId="0" fillId="0" borderId="0" xfId="0" applyNumberFormat="1" applyAlignment="1">
      <alignment horizontal="center" vertical="center"/>
    </xf>
    <xf numFmtId="17" fontId="5" fillId="0" borderId="3" xfId="7" applyNumberFormat="1" applyFill="1" applyBorder="1" applyAlignment="1"/>
    <xf numFmtId="17" fontId="5" fillId="0" borderId="14" xfId="7" applyNumberFormat="1" applyFill="1" applyBorder="1" applyAlignment="1"/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/>
    <xf numFmtId="17" fontId="0" fillId="0" borderId="15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15" xfId="0" applyBorder="1"/>
    <xf numFmtId="0" fontId="3" fillId="0" borderId="0" xfId="2" applyFont="1" applyFill="1" applyBorder="1"/>
    <xf numFmtId="165" fontId="12" fillId="0" borderId="16" xfId="8" applyFont="1" applyFill="1" applyBorder="1" applyAlignment="1" applyProtection="1">
      <alignment horizontal="center" vertical="center" wrapText="1"/>
      <protection locked="0"/>
    </xf>
    <xf numFmtId="165" fontId="12" fillId="0" borderId="17" xfId="8" applyFont="1" applyFill="1" applyBorder="1" applyAlignment="1" applyProtection="1">
      <alignment horizontal="center" vertical="center" wrapText="1"/>
      <protection locked="0"/>
    </xf>
    <xf numFmtId="165" fontId="13" fillId="0" borderId="0" xfId="8" applyFont="1" applyBorder="1"/>
    <xf numFmtId="165" fontId="13" fillId="4" borderId="0" xfId="8" applyFont="1" applyFill="1" applyBorder="1"/>
    <xf numFmtId="165" fontId="11" fillId="0" borderId="4" xfId="8" applyFont="1" applyFill="1" applyBorder="1" applyAlignment="1">
      <alignment vertical="center"/>
    </xf>
    <xf numFmtId="165" fontId="11" fillId="0" borderId="7" xfId="8" applyFont="1" applyFill="1" applyBorder="1" applyAlignment="1">
      <alignment vertical="center"/>
    </xf>
    <xf numFmtId="165" fontId="13" fillId="0" borderId="0" xfId="8" applyFont="1"/>
    <xf numFmtId="165" fontId="11" fillId="0" borderId="2" xfId="8" applyFont="1" applyFill="1" applyBorder="1" applyAlignment="1">
      <alignment vertical="center"/>
    </xf>
    <xf numFmtId="165" fontId="13" fillId="0" borderId="18" xfId="8" applyFont="1" applyBorder="1"/>
    <xf numFmtId="165" fontId="12" fillId="0" borderId="25" xfId="8" applyFont="1" applyFill="1" applyBorder="1" applyAlignment="1" applyProtection="1">
      <alignment horizontal="center" vertical="center" wrapText="1"/>
      <protection locked="0"/>
    </xf>
    <xf numFmtId="165" fontId="12" fillId="0" borderId="9" xfId="8" applyFont="1" applyFill="1" applyBorder="1" applyAlignment="1" applyProtection="1">
      <alignment horizontal="center" vertical="center" wrapText="1"/>
      <protection locked="0"/>
    </xf>
    <xf numFmtId="165" fontId="12" fillId="0" borderId="10" xfId="8" applyFont="1" applyFill="1" applyBorder="1" applyAlignment="1" applyProtection="1">
      <alignment horizontal="center" vertical="center" wrapText="1"/>
      <protection locked="0"/>
    </xf>
    <xf numFmtId="166" fontId="11" fillId="0" borderId="19" xfId="8" applyNumberFormat="1" applyFont="1" applyFill="1" applyBorder="1" applyAlignment="1">
      <alignment horizontal="center" vertical="center"/>
    </xf>
    <xf numFmtId="166" fontId="11" fillId="0" borderId="20" xfId="8" applyNumberFormat="1" applyFont="1" applyFill="1" applyBorder="1" applyAlignment="1">
      <alignment horizontal="center" vertical="center"/>
    </xf>
    <xf numFmtId="166" fontId="11" fillId="0" borderId="27" xfId="8" applyNumberFormat="1" applyFont="1" applyFill="1" applyBorder="1" applyAlignment="1">
      <alignment horizontal="center" vertical="center"/>
    </xf>
    <xf numFmtId="166" fontId="11" fillId="0" borderId="21" xfId="8" applyNumberFormat="1" applyFont="1" applyFill="1" applyBorder="1" applyAlignment="1">
      <alignment horizontal="center" vertical="center"/>
    </xf>
    <xf numFmtId="166" fontId="11" fillId="0" borderId="22" xfId="8" applyNumberFormat="1" applyFont="1" applyFill="1" applyBorder="1" applyAlignment="1">
      <alignment horizontal="center" vertical="center"/>
    </xf>
    <xf numFmtId="166" fontId="11" fillId="0" borderId="28" xfId="8" applyNumberFormat="1" applyFont="1" applyFill="1" applyBorder="1" applyAlignment="1">
      <alignment horizontal="center" vertical="center"/>
    </xf>
    <xf numFmtId="166" fontId="11" fillId="0" borderId="9" xfId="8" applyNumberFormat="1" applyFont="1" applyFill="1" applyBorder="1" applyAlignment="1">
      <alignment horizontal="center" vertical="center"/>
    </xf>
    <xf numFmtId="166" fontId="11" fillId="0" borderId="10" xfId="8" applyNumberFormat="1" applyFont="1" applyFill="1" applyBorder="1" applyAlignment="1">
      <alignment horizontal="center" vertical="center"/>
    </xf>
    <xf numFmtId="166" fontId="11" fillId="0" borderId="11" xfId="8" applyNumberFormat="1" applyFont="1" applyFill="1" applyBorder="1" applyAlignment="1">
      <alignment horizontal="center" vertical="center"/>
    </xf>
    <xf numFmtId="1" fontId="14" fillId="2" borderId="29" xfId="2" applyNumberFormat="1" applyFont="1" applyFill="1" applyBorder="1" applyAlignment="1">
      <alignment horizontal="right" vertical="center"/>
    </xf>
    <xf numFmtId="1" fontId="14" fillId="2" borderId="23" xfId="2" applyNumberFormat="1" applyFont="1" applyFill="1" applyBorder="1" applyAlignment="1">
      <alignment horizontal="right" vertical="center"/>
    </xf>
    <xf numFmtId="1" fontId="14" fillId="2" borderId="24" xfId="2" applyNumberFormat="1" applyFont="1" applyFill="1" applyBorder="1" applyAlignment="1">
      <alignment horizontal="right" vertical="center"/>
    </xf>
    <xf numFmtId="1" fontId="14" fillId="2" borderId="30" xfId="2" applyNumberFormat="1" applyFont="1" applyFill="1" applyBorder="1" applyAlignment="1">
      <alignment horizontal="center" vertical="center"/>
    </xf>
    <xf numFmtId="1" fontId="14" fillId="2" borderId="26" xfId="2" applyNumberFormat="1" applyFont="1" applyFill="1" applyBorder="1" applyAlignment="1">
      <alignment horizontal="center" vertical="center"/>
    </xf>
    <xf numFmtId="1" fontId="14" fillId="2" borderId="31" xfId="2" applyNumberFormat="1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left" vertical="center" wrapText="1" indent="1"/>
    </xf>
    <xf numFmtId="0" fontId="6" fillId="2" borderId="8" xfId="2" applyFont="1" applyFill="1" applyBorder="1" applyAlignment="1">
      <alignment horizontal="left" vertical="center" wrapText="1" indent="3"/>
    </xf>
    <xf numFmtId="0" fontId="14" fillId="2" borderId="8" xfId="2" applyFont="1" applyFill="1" applyBorder="1" applyAlignment="1">
      <alignment horizontal="left" vertical="center" wrapText="1" indent="4"/>
    </xf>
    <xf numFmtId="0" fontId="15" fillId="2" borderId="8" xfId="2" applyFont="1" applyFill="1" applyBorder="1" applyAlignment="1">
      <alignment horizontal="left" vertical="center" wrapText="1" indent="5"/>
    </xf>
    <xf numFmtId="165" fontId="13" fillId="0" borderId="0" xfId="8" applyFont="1" applyFill="1"/>
    <xf numFmtId="0" fontId="16" fillId="0" borderId="5" xfId="5" applyFont="1" applyBorder="1" applyAlignment="1">
      <alignment horizontal="right" indent="1"/>
    </xf>
    <xf numFmtId="165" fontId="11" fillId="0" borderId="1" xfId="8" applyFont="1" applyBorder="1" applyAlignment="1">
      <alignment horizontal="left" vertical="center"/>
    </xf>
    <xf numFmtId="165" fontId="11" fillId="0" borderId="2" xfId="8" applyFont="1" applyBorder="1" applyAlignment="1">
      <alignment horizontal="left" vertical="center"/>
    </xf>
    <xf numFmtId="165" fontId="12" fillId="0" borderId="10" xfId="8" applyFont="1" applyFill="1" applyBorder="1" applyAlignment="1" applyProtection="1">
      <alignment horizontal="center" vertical="center" wrapText="1"/>
      <protection locked="0"/>
    </xf>
    <xf numFmtId="165" fontId="12" fillId="0" borderId="11" xfId="8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65" fontId="11" fillId="5" borderId="4" xfId="8" applyFont="1" applyFill="1" applyBorder="1" applyAlignment="1">
      <alignment vertical="center"/>
    </xf>
    <xf numFmtId="166" fontId="11" fillId="5" borderId="19" xfId="8" applyNumberFormat="1" applyFont="1" applyFill="1" applyBorder="1" applyAlignment="1">
      <alignment horizontal="center" vertical="center"/>
    </xf>
    <xf numFmtId="166" fontId="11" fillId="5" borderId="20" xfId="8" applyNumberFormat="1" applyFont="1" applyFill="1" applyBorder="1" applyAlignment="1">
      <alignment horizontal="center" vertical="center"/>
    </xf>
    <xf numFmtId="166" fontId="11" fillId="5" borderId="27" xfId="8" applyNumberFormat="1" applyFont="1" applyFill="1" applyBorder="1" applyAlignment="1">
      <alignment horizontal="center" vertical="center"/>
    </xf>
  </cellXfs>
  <cellStyles count="13">
    <cellStyle name="Обычный" xfId="0" builtinId="0"/>
    <cellStyle name="Обычный 100" xfId="2"/>
    <cellStyle name="Обычный 118" xfId="11"/>
    <cellStyle name="Обычный 120" xfId="12"/>
    <cellStyle name="Обычный 140 3 2" xfId="6"/>
    <cellStyle name="Обычный 2" xfId="1"/>
    <cellStyle name="Обычный 2 2" xfId="10"/>
    <cellStyle name="Обычный 2 3" xfId="5"/>
    <cellStyle name="Обычный 25 2" xfId="9"/>
    <cellStyle name="Обычный 28 2" xfId="7"/>
    <cellStyle name="Обычный 4" xfId="8"/>
    <cellStyle name="Обычный 5" xfId="4"/>
    <cellStyle name="Стиль 1 2" xfId="3"/>
  </cellStyles>
  <dxfs count="0"/>
  <tableStyles count="0" defaultTableStyle="TableStyleMedium2" defaultPivotStyle="PivotStyleLight16"/>
  <colors>
    <mruColors>
      <color rgb="FF2C2C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657490</xdr:colOff>
      <xdr:row>0</xdr:row>
      <xdr:rowOff>52916</xdr:rowOff>
    </xdr:from>
    <xdr:to>
      <xdr:col>5</xdr:col>
      <xdr:colOff>571631</xdr:colOff>
      <xdr:row>1</xdr:row>
      <xdr:rowOff>591286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5990" y="52916"/>
          <a:ext cx="654974" cy="6865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UF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44;&#1086;&#1093;&#1086;&#1076;&#1099;\&#1053;&#1072;&#1083;&#1086;&#1075;&#1086;&#1074;&#1099;&#1077;%20&#1076;&#1086;&#1093;&#1086;&#1076;&#1099;\&#1053;&#1044;&#1057;\&#1054;&#1090;&#1087;&#1088;&#1072;&#1074;&#1083;&#1077;&#1085;&#1086;\27_03_06\Documents%20and%20Settings\&#1040;&#1076;&#1084;&#1080;&#1085;&#1080;&#1089;&#1090;&#1088;&#1072;&#1090;&#1086;&#1088;\&#1052;&#1086;&#1080;%20&#1076;&#1086;&#1082;&#1091;&#1084;&#1077;&#1085;&#1090;&#1099;\&#1043;.&#1052;.&#1043;&#1088;&#1077;&#1073;&#1077;&#1085;&#1100;\&#1044;&#1086;&#1093;&#1086;&#1076;&#1099;\&#1092;&#1077;&#1074;&#1088;06\DOCUME~1\Admin\LOCALS~1\Temp\OutPutReports\Media\TablesYearToYe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shinaon\Documents%20and%20Settings\Ievleva\Local%20Settings\Temporary%20Internet%20Files\Content.Outlook\XTAUZLZV\&#1072;&#1074;&#1075;-&#1089;&#1077;&#1085;&#1090;2011\&#1089;&#1088;&#1072;&#1074;&#1085;&#1077;&#1085;&#1080;&#1077;%20&#1080;&#1085;&#1074;&#1077;&#1089;&#1090;&#1087;&#1083;&#1072;&#1085;&#1086;&#1074;%20&#1082;&#1086;&#1084;&#1087;&#1072;&#1085;&#1080;&#1081;%20&#1058;&#1069;&#1050;&#1072;_10&#1072;&#1074;&#1075;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ep03n\&#1057;&#1077;&#1090;&#1077;&#1074;&#1086;&#1081;%20&#1076;&#1080;&#1089;&#1082;%20Z\portachev\&#1057;&#1090;&#1072;&#1090;&#1080;&#1089;&#1090;&#1080;&#1082;&#1072;%20&#1094;&#1077;&#1085;%20&#1080;%20&#1092;&#1080;&#1085;&#1072;&#1085;&#1089;&#1086;&#1074;\&#1052;&#1086;&#1080;%20&#1076;&#1086;&#1082;&#1091;&#1084;&#1077;&#1085;&#1090;&#1099;\&#1052;&#1054;&#1041;\06-03-06\Var2.7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Д"/>
      <sheetName val="ФедД"/>
      <sheetName val="РегД"/>
      <sheetName val="КонР"/>
      <sheetName val="ФедР"/>
      <sheetName val="РегР"/>
      <sheetName val="ФедИ"/>
      <sheetName val="РегИ"/>
      <sheetName val="Гр5(о)"/>
      <sheetName val="Control"/>
      <sheetName val="МЭР"/>
      <sheetName val="vec"/>
      <sheetName val="1999"/>
      <sheetName val="БДДС month _ф_"/>
      <sheetName val="БДДС month _п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  <sheetName val="ФедД"/>
      <sheetName val="Гр5(о)"/>
      <sheetName val="vec"/>
      <sheetName val="0_33"/>
    </sheetNames>
    <sheetDataSet>
      <sheetData sheetId="0" refreshError="1">
        <row r="17">
          <cell r="AE17">
            <v>8</v>
          </cell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К было-стало"/>
      <sheetName val="сравнение инвестпланов компаний"/>
      <sheetName val="VAT returns"/>
    </sheetNames>
    <definedNames>
      <definedName name="short" refersTo="#ССЫЛКА!"/>
      <definedName name="суда" refersTo="#ССЫЛКА!"/>
      <definedName name="ыяпр" refersTo="#ССЫЛКА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ущие цены"/>
      <sheetName val="рабочий"/>
      <sheetName val="окраска"/>
      <sheetName val="Огл. Графиков"/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Оглавление"/>
      <sheetName val="Печать Выпусков"/>
      <sheetName val="Печать ИОК"/>
      <sheetName val="Печать фондов"/>
      <sheetName val="Баланс ОФ"/>
      <sheetName val="Dealing_other bonds"/>
      <sheetName val="Проект"/>
      <sheetName val="Constants"/>
      <sheetName val="NIUs"/>
      <sheetName val="КлассНТМК"/>
      <sheetName val="Пр2"/>
      <sheetName val="Лист3"/>
      <sheetName val="Лист6"/>
      <sheetName val="факт возвр"/>
      <sheetName val="Лист20"/>
      <sheetName val="Лист8"/>
      <sheetName val="Лист16"/>
      <sheetName val="2010"/>
      <sheetName val="Лист17"/>
      <sheetName val="2010 (4)"/>
      <sheetName val="Лист18"/>
      <sheetName val="2010 (3)"/>
      <sheetName val="Лист14"/>
      <sheetName val="Лист19"/>
      <sheetName val="2010 (2)"/>
      <sheetName val="2011"/>
      <sheetName val="2012"/>
      <sheetName val="Лист22"/>
      <sheetName val="Лист21"/>
      <sheetName val="Лист23"/>
      <sheetName val="Лист25"/>
      <sheetName val="Лист24"/>
      <sheetName val="Лист26"/>
      <sheetName val="2002(v2)"/>
      <sheetName val="Гр5(о)"/>
      <sheetName val="Main"/>
      <sheetName val="ПРОГНОЗ_1"/>
      <sheetName val="rozvaha"/>
      <sheetName val="основн информ"/>
    </sheetNames>
    <sheetDataSet>
      <sheetData sheetId="0" refreshError="1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1" refreshError="1">
        <row r="121">
          <cell r="CI121">
            <v>1199.7543236906586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X305">
            <v>0.47882842736883524</v>
          </cell>
        </row>
        <row r="306">
          <cell r="X306">
            <v>1.990680034736596</v>
          </cell>
        </row>
        <row r="307">
          <cell r="X307">
            <v>7.8008447341311413</v>
          </cell>
        </row>
        <row r="308">
          <cell r="X308">
            <v>1.9709498469205404</v>
          </cell>
        </row>
        <row r="309">
          <cell r="X309">
            <v>0.27256702917581299</v>
          </cell>
        </row>
        <row r="310">
          <cell r="X310">
            <v>2.5559084912343706</v>
          </cell>
        </row>
        <row r="311">
          <cell r="X311">
            <v>3.0352589215630927</v>
          </cell>
        </row>
        <row r="312">
          <cell r="X312">
            <v>2.9631747768844696</v>
          </cell>
        </row>
        <row r="313">
          <cell r="X313">
            <v>3.0501431141168038</v>
          </cell>
        </row>
        <row r="314">
          <cell r="X314">
            <v>3.1724395660395981</v>
          </cell>
        </row>
        <row r="315">
          <cell r="X315">
            <v>4.2942158563236035</v>
          </cell>
        </row>
        <row r="316">
          <cell r="X316">
            <v>6.0602414813269059</v>
          </cell>
        </row>
        <row r="317">
          <cell r="X317">
            <v>4.5218919927725576</v>
          </cell>
        </row>
        <row r="318">
          <cell r="X318">
            <v>3.4680879074882145</v>
          </cell>
        </row>
        <row r="319">
          <cell r="X319">
            <v>5.824093989287964</v>
          </cell>
        </row>
        <row r="320">
          <cell r="X320">
            <v>2.6219865812864538</v>
          </cell>
        </row>
        <row r="321">
          <cell r="X321">
            <v>0.49666330878179943</v>
          </cell>
        </row>
        <row r="322">
          <cell r="X322">
            <v>32.61121292988657</v>
          </cell>
        </row>
        <row r="323">
          <cell r="X323">
            <v>7.2272592008065351</v>
          </cell>
        </row>
        <row r="324">
          <cell r="X324">
            <v>2.9415488738358175</v>
          </cell>
        </row>
        <row r="325">
          <cell r="X325">
            <v>0.74307864342814867</v>
          </cell>
        </row>
        <row r="326">
          <cell r="X326">
            <v>8.8850444441020642</v>
          </cell>
        </row>
        <row r="327">
          <cell r="X327">
            <v>2.4696259927089108</v>
          </cell>
        </row>
        <row r="335">
          <cell r="X335">
            <v>0.48840499591621195</v>
          </cell>
        </row>
        <row r="336">
          <cell r="X336">
            <v>2.0304936354313279</v>
          </cell>
        </row>
        <row r="337">
          <cell r="X337">
            <v>7.8008447341311413</v>
          </cell>
        </row>
        <row r="338">
          <cell r="X338">
            <v>2.0103688438589513</v>
          </cell>
        </row>
        <row r="339">
          <cell r="X339">
            <v>0.27801836975932925</v>
          </cell>
        </row>
        <row r="340">
          <cell r="X340">
            <v>2.607026661059058</v>
          </cell>
        </row>
        <row r="341">
          <cell r="X341">
            <v>3.0959640999943545</v>
          </cell>
        </row>
        <row r="342">
          <cell r="X342">
            <v>3.0224382724221592</v>
          </cell>
        </row>
        <row r="343">
          <cell r="X343">
            <v>3.1111459763991398</v>
          </cell>
        </row>
        <row r="344">
          <cell r="X344">
            <v>3.2358883573603903</v>
          </cell>
        </row>
        <row r="345">
          <cell r="X345">
            <v>4.3801001734500753</v>
          </cell>
        </row>
        <row r="346">
          <cell r="X346">
            <v>6.1814463109534445</v>
          </cell>
        </row>
        <row r="347">
          <cell r="X347">
            <v>4.6123298326280091</v>
          </cell>
        </row>
        <row r="348">
          <cell r="X348">
            <v>3.537449665637979</v>
          </cell>
        </row>
        <row r="349">
          <cell r="X349">
            <v>5.9405758690737231</v>
          </cell>
        </row>
        <row r="350">
          <cell r="X350">
            <v>2.6744263129121828</v>
          </cell>
        </row>
        <row r="351">
          <cell r="X351">
            <v>0.50659657495743537</v>
          </cell>
        </row>
        <row r="352">
          <cell r="X352">
            <v>33.263437188484303</v>
          </cell>
        </row>
        <row r="353">
          <cell r="X353">
            <v>7.3718043848226662</v>
          </cell>
        </row>
        <row r="354">
          <cell r="X354">
            <v>3.0003798513125339</v>
          </cell>
        </row>
        <row r="355">
          <cell r="X355">
            <v>0.7579402162967116</v>
          </cell>
        </row>
        <row r="356">
          <cell r="X356">
            <v>9.0627453329841057</v>
          </cell>
        </row>
        <row r="357">
          <cell r="X357">
            <v>2.5190185125630893</v>
          </cell>
        </row>
      </sheetData>
      <sheetData sheetId="2" refreshError="1"/>
      <sheetData sheetId="3" refreshError="1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4">
        <row r="4">
          <cell r="Y4">
            <v>1</v>
          </cell>
        </row>
      </sheetData>
      <sheetData sheetId="5">
        <row r="121">
          <cell r="CI121">
            <v>1199.7543236906586</v>
          </cell>
        </row>
      </sheetData>
      <sheetData sheetId="6">
        <row r="2">
          <cell r="B2" t="str">
            <v>Выпуски</v>
          </cell>
        </row>
      </sheetData>
      <sheetData sheetId="7">
        <row r="2">
          <cell r="B2" t="str">
            <v>Выпуски</v>
          </cell>
        </row>
      </sheetData>
      <sheetData sheetId="8">
        <row r="4">
          <cell r="Y4">
            <v>1</v>
          </cell>
        </row>
      </sheetData>
      <sheetData sheetId="9">
        <row r="121">
          <cell r="CI121">
            <v>1199.7543236906586</v>
          </cell>
        </row>
      </sheetData>
      <sheetData sheetId="10">
        <row r="7">
          <cell r="C7">
            <v>1</v>
          </cell>
        </row>
      </sheetData>
      <sheetData sheetId="11">
        <row r="4">
          <cell r="Y4">
            <v>1</v>
          </cell>
        </row>
      </sheetData>
      <sheetData sheetId="12">
        <row r="121">
          <cell r="CI121">
            <v>1199.7543236906586</v>
          </cell>
        </row>
      </sheetData>
      <sheetData sheetId="13">
        <row r="7">
          <cell r="C7">
            <v>1</v>
          </cell>
        </row>
      </sheetData>
      <sheetData sheetId="14">
        <row r="4">
          <cell r="Y4">
            <v>1</v>
          </cell>
        </row>
      </sheetData>
      <sheetData sheetId="15"/>
      <sheetData sheetId="16">
        <row r="121">
          <cell r="CI121">
            <v>1199.7543236906586</v>
          </cell>
        </row>
      </sheetData>
      <sheetData sheetId="17">
        <row r="4">
          <cell r="Y4">
            <v>1</v>
          </cell>
        </row>
      </sheetData>
      <sheetData sheetId="18"/>
      <sheetData sheetId="19">
        <row r="121">
          <cell r="CI121">
            <v>1199.7543236906586</v>
          </cell>
        </row>
      </sheetData>
      <sheetData sheetId="20">
        <row r="4">
          <cell r="Y4">
            <v>1</v>
          </cell>
        </row>
      </sheetData>
      <sheetData sheetId="21">
        <row r="2">
          <cell r="B2" t="str">
            <v>Выпуски</v>
          </cell>
        </row>
      </sheetData>
      <sheetData sheetId="22">
        <row r="121">
          <cell r="CI121">
            <v>1199.7543236906586</v>
          </cell>
        </row>
      </sheetData>
      <sheetData sheetId="23">
        <row r="4">
          <cell r="Y4">
            <v>1</v>
          </cell>
        </row>
      </sheetData>
      <sheetData sheetId="24">
        <row r="2">
          <cell r="B2" t="str">
            <v>Выпуски</v>
          </cell>
        </row>
      </sheetData>
      <sheetData sheetId="25">
        <row r="2">
          <cell r="B2" t="str">
            <v>Выпуски</v>
          </cell>
        </row>
      </sheetData>
      <sheetData sheetId="26">
        <row r="2">
          <cell r="B2" t="str">
            <v>Выпуски</v>
          </cell>
        </row>
      </sheetData>
      <sheetData sheetId="27">
        <row r="2">
          <cell r="B2" t="str">
            <v>Выпуски</v>
          </cell>
        </row>
      </sheetData>
      <sheetData sheetId="28">
        <row r="2">
          <cell r="B2" t="str">
            <v>Выпуски</v>
          </cell>
        </row>
      </sheetData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33"/>
  <sheetViews>
    <sheetView tabSelected="1" view="pageBreakPreview" zoomScale="90" zoomScaleNormal="67" zoomScaleSheetLayoutView="90" workbookViewId="0">
      <selection activeCell="A9" sqref="A9:F9"/>
    </sheetView>
  </sheetViews>
  <sheetFormatPr defaultColWidth="8.28515625" defaultRowHeight="12" x14ac:dyDescent="0.15"/>
  <cols>
    <col min="1" max="1" width="72.42578125" style="27" customWidth="1"/>
    <col min="2" max="6" width="11.140625" style="52" customWidth="1"/>
    <col min="7" max="16384" width="8.28515625" style="27"/>
  </cols>
  <sheetData>
    <row r="1" spans="1:6" x14ac:dyDescent="0.15">
      <c r="A1" s="60" t="s">
        <v>31</v>
      </c>
      <c r="B1" s="61"/>
      <c r="C1" s="61"/>
      <c r="D1" s="61"/>
      <c r="E1" s="61"/>
      <c r="F1" s="61"/>
    </row>
    <row r="2" spans="1:6" ht="48" customHeight="1" x14ac:dyDescent="0.15">
      <c r="A2" s="61"/>
      <c r="B2" s="61"/>
      <c r="C2" s="61"/>
      <c r="D2" s="61"/>
      <c r="E2" s="61"/>
      <c r="F2" s="61"/>
    </row>
    <row r="3" spans="1:6" ht="37.5" customHeight="1" x14ac:dyDescent="0.15">
      <c r="A3" s="58" t="s">
        <v>32</v>
      </c>
      <c r="B3" s="59"/>
      <c r="C3" s="59"/>
      <c r="D3" s="59"/>
      <c r="E3" s="59"/>
      <c r="F3" s="59"/>
    </row>
    <row r="4" spans="1:6" s="20" customFormat="1" ht="19.5" customHeight="1" thickBot="1" x14ac:dyDescent="0.35">
      <c r="A4" s="53" t="s">
        <v>30</v>
      </c>
      <c r="B4" s="53"/>
      <c r="C4" s="53"/>
      <c r="D4" s="53"/>
      <c r="E4" s="53"/>
      <c r="F4" s="53"/>
    </row>
    <row r="5" spans="1:6" s="23" customFormat="1" ht="18.75" customHeight="1" x14ac:dyDescent="0.15">
      <c r="A5" s="54"/>
      <c r="B5" s="30">
        <v>2023</v>
      </c>
      <c r="C5" s="21">
        <v>2024</v>
      </c>
      <c r="D5" s="21">
        <v>2025</v>
      </c>
      <c r="E5" s="21">
        <v>2026</v>
      </c>
      <c r="F5" s="22">
        <v>2027</v>
      </c>
    </row>
    <row r="6" spans="1:6" s="23" customFormat="1" ht="18.75" customHeight="1" thickBot="1" x14ac:dyDescent="0.2">
      <c r="A6" s="55"/>
      <c r="B6" s="31" t="s">
        <v>0</v>
      </c>
      <c r="C6" s="32" t="s">
        <v>1</v>
      </c>
      <c r="D6" s="56" t="s">
        <v>2</v>
      </c>
      <c r="E6" s="56"/>
      <c r="F6" s="57"/>
    </row>
    <row r="7" spans="1:6" s="24" customFormat="1" ht="31.5" x14ac:dyDescent="0.15">
      <c r="A7" s="48" t="s">
        <v>29</v>
      </c>
      <c r="B7" s="42"/>
      <c r="C7" s="43"/>
      <c r="D7" s="43"/>
      <c r="E7" s="43"/>
      <c r="F7" s="44"/>
    </row>
    <row r="8" spans="1:6" s="23" customFormat="1" ht="15" x14ac:dyDescent="0.15">
      <c r="A8" s="25" t="s">
        <v>18</v>
      </c>
      <c r="B8" s="33">
        <v>107.41670000000001</v>
      </c>
      <c r="C8" s="34">
        <v>105.0855</v>
      </c>
      <c r="D8" s="34">
        <v>104.027</v>
      </c>
      <c r="E8" s="34">
        <v>103.98009999999999</v>
      </c>
      <c r="F8" s="35">
        <v>104</v>
      </c>
    </row>
    <row r="9" spans="1:6" s="23" customFormat="1" ht="15" x14ac:dyDescent="0.15">
      <c r="A9" s="66" t="s">
        <v>19</v>
      </c>
      <c r="B9" s="67">
        <v>105.8595</v>
      </c>
      <c r="C9" s="68">
        <v>106.62269999999999</v>
      </c>
      <c r="D9" s="68">
        <v>104.6567</v>
      </c>
      <c r="E9" s="68">
        <v>104.03619999999999</v>
      </c>
      <c r="F9" s="69">
        <v>104</v>
      </c>
    </row>
    <row r="10" spans="1:6" s="24" customFormat="1" ht="15.75" x14ac:dyDescent="0.15">
      <c r="A10" s="49" t="s">
        <v>23</v>
      </c>
      <c r="B10" s="45"/>
      <c r="C10" s="46"/>
      <c r="D10" s="46"/>
      <c r="E10" s="46"/>
      <c r="F10" s="47"/>
    </row>
    <row r="11" spans="1:6" s="23" customFormat="1" ht="15" x14ac:dyDescent="0.15">
      <c r="A11" s="25" t="s">
        <v>18</v>
      </c>
      <c r="B11" s="33">
        <v>107.10769999999999</v>
      </c>
      <c r="C11" s="34">
        <v>103.2612</v>
      </c>
      <c r="D11" s="34">
        <v>103.9932</v>
      </c>
      <c r="E11" s="34">
        <v>103.9717</v>
      </c>
      <c r="F11" s="35">
        <v>103.646</v>
      </c>
    </row>
    <row r="12" spans="1:6" s="23" customFormat="1" ht="15" x14ac:dyDescent="0.15">
      <c r="A12" s="26" t="s">
        <v>19</v>
      </c>
      <c r="B12" s="36">
        <v>104.2677</v>
      </c>
      <c r="C12" s="37">
        <v>105.8353</v>
      </c>
      <c r="D12" s="37">
        <v>103.9354</v>
      </c>
      <c r="E12" s="37">
        <v>103.8528</v>
      </c>
      <c r="F12" s="38">
        <v>103.789</v>
      </c>
    </row>
    <row r="13" spans="1:6" s="24" customFormat="1" ht="15" x14ac:dyDescent="0.15">
      <c r="A13" s="50" t="s">
        <v>24</v>
      </c>
      <c r="B13" s="45"/>
      <c r="C13" s="46"/>
      <c r="D13" s="46"/>
      <c r="E13" s="46"/>
      <c r="F13" s="47"/>
    </row>
    <row r="14" spans="1:6" s="23" customFormat="1" ht="15" x14ac:dyDescent="0.15">
      <c r="A14" s="25" t="s">
        <v>18</v>
      </c>
      <c r="B14" s="33">
        <v>108.16</v>
      </c>
      <c r="C14" s="34">
        <v>103.4816</v>
      </c>
      <c r="D14" s="34">
        <v>104.1306</v>
      </c>
      <c r="E14" s="34">
        <v>104.0337</v>
      </c>
      <c r="F14" s="35">
        <v>103.9906</v>
      </c>
    </row>
    <row r="15" spans="1:6" s="23" customFormat="1" ht="15" x14ac:dyDescent="0.15">
      <c r="A15" s="26" t="s">
        <v>20</v>
      </c>
      <c r="B15" s="36">
        <v>104.4</v>
      </c>
      <c r="C15" s="37">
        <v>106.46429999999999</v>
      </c>
      <c r="D15" s="37">
        <v>104.3199</v>
      </c>
      <c r="E15" s="37">
        <v>103.9316</v>
      </c>
      <c r="F15" s="38">
        <v>104.0215</v>
      </c>
    </row>
    <row r="16" spans="1:6" s="24" customFormat="1" ht="15" x14ac:dyDescent="0.15">
      <c r="A16" s="51" t="s">
        <v>26</v>
      </c>
      <c r="B16" s="45"/>
      <c r="C16" s="46"/>
      <c r="D16" s="46"/>
      <c r="E16" s="46"/>
      <c r="F16" s="47"/>
    </row>
    <row r="17" spans="1:6" s="23" customFormat="1" ht="15" x14ac:dyDescent="0.15">
      <c r="A17" s="25" t="s">
        <v>18</v>
      </c>
      <c r="B17" s="33">
        <v>106.14</v>
      </c>
      <c r="C17" s="34">
        <v>103.7323</v>
      </c>
      <c r="D17" s="34">
        <v>104.03319999999999</v>
      </c>
      <c r="E17" s="34">
        <v>104.0338</v>
      </c>
      <c r="F17" s="35">
        <v>103.85169999999999</v>
      </c>
    </row>
    <row r="18" spans="1:6" s="23" customFormat="1" ht="15" x14ac:dyDescent="0.15">
      <c r="A18" s="26" t="s">
        <v>20</v>
      </c>
      <c r="B18" s="36">
        <v>103.92749999999999</v>
      </c>
      <c r="C18" s="37">
        <v>106.3194</v>
      </c>
      <c r="D18" s="37">
        <v>103.8776</v>
      </c>
      <c r="E18" s="37">
        <v>103.8689</v>
      </c>
      <c r="F18" s="38">
        <v>103.93729999999999</v>
      </c>
    </row>
    <row r="19" spans="1:6" s="24" customFormat="1" ht="15" x14ac:dyDescent="0.15">
      <c r="A19" s="50" t="s">
        <v>25</v>
      </c>
      <c r="B19" s="45"/>
      <c r="C19" s="46"/>
      <c r="D19" s="46"/>
      <c r="E19" s="46"/>
      <c r="F19" s="47"/>
    </row>
    <row r="20" spans="1:6" ht="15" x14ac:dyDescent="0.15">
      <c r="A20" s="25" t="s">
        <v>18</v>
      </c>
      <c r="B20" s="33">
        <v>105.96</v>
      </c>
      <c r="C20" s="34">
        <v>103.02509999999999</v>
      </c>
      <c r="D20" s="34">
        <v>103.846</v>
      </c>
      <c r="E20" s="34">
        <v>103.9053</v>
      </c>
      <c r="F20" s="35">
        <v>103.2769</v>
      </c>
    </row>
    <row r="21" spans="1:6" ht="15" x14ac:dyDescent="0.15">
      <c r="A21" s="26" t="s">
        <v>20</v>
      </c>
      <c r="B21" s="36">
        <v>104.1559</v>
      </c>
      <c r="C21" s="37">
        <v>105.14530000000001</v>
      </c>
      <c r="D21" s="37">
        <v>103.524</v>
      </c>
      <c r="E21" s="37">
        <v>103.7684</v>
      </c>
      <c r="F21" s="38">
        <v>103.5395</v>
      </c>
    </row>
    <row r="22" spans="1:6" s="24" customFormat="1" ht="15" x14ac:dyDescent="0.15">
      <c r="A22" s="51" t="s">
        <v>27</v>
      </c>
      <c r="B22" s="45"/>
      <c r="C22" s="46"/>
      <c r="D22" s="46"/>
      <c r="E22" s="46"/>
      <c r="F22" s="47"/>
    </row>
    <row r="23" spans="1:6" ht="15" x14ac:dyDescent="0.15">
      <c r="A23" s="25" t="s">
        <v>18</v>
      </c>
      <c r="B23" s="33">
        <v>105.92140000000001</v>
      </c>
      <c r="C23" s="34">
        <v>102.98269999999999</v>
      </c>
      <c r="D23" s="34">
        <v>103.8396</v>
      </c>
      <c r="E23" s="34">
        <v>103.9007</v>
      </c>
      <c r="F23" s="35">
        <v>103.3874</v>
      </c>
    </row>
    <row r="24" spans="1:6" ht="15" x14ac:dyDescent="0.15">
      <c r="A24" s="26" t="s">
        <v>20</v>
      </c>
      <c r="B24" s="36">
        <v>104.15089999999999</v>
      </c>
      <c r="C24" s="37">
        <v>105.1156</v>
      </c>
      <c r="D24" s="37">
        <v>103.5166</v>
      </c>
      <c r="E24" s="37">
        <v>103.75920000000001</v>
      </c>
      <c r="F24" s="38">
        <v>103.5981</v>
      </c>
    </row>
    <row r="25" spans="1:6" s="24" customFormat="1" ht="15.75" x14ac:dyDescent="0.15">
      <c r="A25" s="49" t="s">
        <v>21</v>
      </c>
      <c r="B25" s="45"/>
      <c r="C25" s="46"/>
      <c r="D25" s="46"/>
      <c r="E25" s="46"/>
      <c r="F25" s="47"/>
    </row>
    <row r="26" spans="1:6" ht="15" x14ac:dyDescent="0.15">
      <c r="A26" s="25" t="s">
        <v>18</v>
      </c>
      <c r="B26" s="33">
        <v>108.33</v>
      </c>
      <c r="C26" s="34">
        <v>109.84529999999999</v>
      </c>
      <c r="D26" s="34">
        <v>104.1263</v>
      </c>
      <c r="E26" s="34">
        <v>104.0124</v>
      </c>
      <c r="F26" s="35">
        <v>104.776</v>
      </c>
    </row>
    <row r="27" spans="1:6" ht="15" x14ac:dyDescent="0.15">
      <c r="A27" s="26" t="s">
        <v>19</v>
      </c>
      <c r="B27" s="36">
        <v>110.4081</v>
      </c>
      <c r="C27" s="37">
        <v>108.7606</v>
      </c>
      <c r="D27" s="37">
        <v>106.6743</v>
      </c>
      <c r="E27" s="37">
        <v>104.3014</v>
      </c>
      <c r="F27" s="38">
        <v>104.37139999999999</v>
      </c>
    </row>
    <row r="28" spans="1:6" s="24" customFormat="1" ht="15" x14ac:dyDescent="0.15">
      <c r="A28" s="50" t="s">
        <v>28</v>
      </c>
      <c r="B28" s="45"/>
      <c r="C28" s="46"/>
      <c r="D28" s="46"/>
      <c r="E28" s="46"/>
      <c r="F28" s="47"/>
    </row>
    <row r="29" spans="1:6" ht="15" x14ac:dyDescent="0.15">
      <c r="A29" s="25" t="s">
        <v>18</v>
      </c>
      <c r="B29" s="33">
        <v>104.76</v>
      </c>
      <c r="C29" s="34">
        <v>113.5804</v>
      </c>
      <c r="D29" s="34">
        <v>105.3002</v>
      </c>
      <c r="E29" s="34">
        <v>103.97369999999999</v>
      </c>
      <c r="F29" s="35">
        <v>106.10980000000001</v>
      </c>
    </row>
    <row r="30" spans="1:6" ht="15" x14ac:dyDescent="0.15">
      <c r="A30" s="26" t="s">
        <v>20</v>
      </c>
      <c r="B30" s="36">
        <v>109.7</v>
      </c>
      <c r="C30" s="37">
        <v>107.8098</v>
      </c>
      <c r="D30" s="37">
        <v>110.1187</v>
      </c>
      <c r="E30" s="37">
        <v>105.07689999999999</v>
      </c>
      <c r="F30" s="38">
        <v>104.9513</v>
      </c>
    </row>
    <row r="31" spans="1:6" s="24" customFormat="1" ht="15" x14ac:dyDescent="0.15">
      <c r="A31" s="50" t="s">
        <v>22</v>
      </c>
      <c r="B31" s="45"/>
      <c r="C31" s="46"/>
      <c r="D31" s="46"/>
      <c r="E31" s="46"/>
      <c r="F31" s="47"/>
    </row>
    <row r="32" spans="1:6" ht="15" x14ac:dyDescent="0.15">
      <c r="A32" s="25" t="s">
        <v>18</v>
      </c>
      <c r="B32" s="33">
        <v>110.1365</v>
      </c>
      <c r="C32" s="34">
        <v>108.0757</v>
      </c>
      <c r="D32" s="34">
        <v>103.57</v>
      </c>
      <c r="E32" s="34">
        <v>104.0307</v>
      </c>
      <c r="F32" s="35">
        <v>104.14400000000001</v>
      </c>
    </row>
    <row r="33" spans="1:6" s="29" customFormat="1" ht="15.75" thickBot="1" x14ac:dyDescent="0.2">
      <c r="A33" s="28" t="s">
        <v>20</v>
      </c>
      <c r="B33" s="39">
        <v>110.3993</v>
      </c>
      <c r="C33" s="40">
        <v>109.18859999999999</v>
      </c>
      <c r="D33" s="40">
        <v>105.03870000000001</v>
      </c>
      <c r="E33" s="40">
        <v>103.93129999999999</v>
      </c>
      <c r="F33" s="41">
        <v>104.09739999999999</v>
      </c>
    </row>
  </sheetData>
  <mergeCells count="5">
    <mergeCell ref="A4:F4"/>
    <mergeCell ref="A5:A6"/>
    <mergeCell ref="D6:F6"/>
    <mergeCell ref="A3:F3"/>
    <mergeCell ref="A1:F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90" firstPageNumber="11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selection activeCell="L4" sqref="L4"/>
    </sheetView>
  </sheetViews>
  <sheetFormatPr defaultRowHeight="15" x14ac:dyDescent="0.25"/>
  <cols>
    <col min="2" max="2" width="9.140625" style="12"/>
  </cols>
  <sheetData>
    <row r="1" spans="1:25" ht="18" customHeight="1" x14ac:dyDescent="0.25">
      <c r="A1" t="s">
        <v>12</v>
      </c>
      <c r="C1" s="62" t="s">
        <v>13</v>
      </c>
      <c r="D1" s="62"/>
      <c r="E1" s="62"/>
      <c r="F1" s="62"/>
      <c r="G1" s="62"/>
      <c r="H1" s="62"/>
      <c r="I1" s="13">
        <f>F5/D5*100</f>
        <v>66.753483562106382</v>
      </c>
      <c r="J1" s="14"/>
      <c r="K1" s="62" t="s">
        <v>14</v>
      </c>
      <c r="L1" s="62"/>
      <c r="M1" s="62"/>
      <c r="N1" s="62"/>
      <c r="O1" s="62"/>
      <c r="P1" s="62"/>
      <c r="Q1" s="14"/>
      <c r="R1" s="62" t="s">
        <v>15</v>
      </c>
      <c r="S1" s="62"/>
      <c r="T1" s="62"/>
      <c r="U1" s="62"/>
      <c r="V1" s="62"/>
      <c r="W1" s="62"/>
    </row>
    <row r="2" spans="1:25" ht="18" customHeight="1" x14ac:dyDescent="0.25">
      <c r="B2" s="15"/>
      <c r="C2" s="62" t="s">
        <v>16</v>
      </c>
      <c r="D2" s="62"/>
      <c r="E2" s="62" t="s">
        <v>17</v>
      </c>
      <c r="F2" s="62"/>
      <c r="G2" s="62" t="s">
        <v>7</v>
      </c>
      <c r="H2" s="62"/>
      <c r="I2" s="13">
        <f>H5/D5*100</f>
        <v>33.246516437893611</v>
      </c>
      <c r="J2" s="14"/>
      <c r="K2" s="62" t="s">
        <v>16</v>
      </c>
      <c r="L2" s="62"/>
      <c r="M2" s="62" t="s">
        <v>17</v>
      </c>
      <c r="N2" s="62"/>
      <c r="O2" s="62" t="s">
        <v>7</v>
      </c>
      <c r="P2" s="62"/>
      <c r="Q2" s="14"/>
      <c r="R2" s="62" t="s">
        <v>16</v>
      </c>
      <c r="S2" s="62"/>
      <c r="T2" s="62" t="s">
        <v>17</v>
      </c>
      <c r="U2" s="62"/>
      <c r="V2" s="62" t="s">
        <v>7</v>
      </c>
      <c r="W2" s="62"/>
    </row>
    <row r="3" spans="1:25" x14ac:dyDescent="0.25">
      <c r="A3" s="16">
        <f>C3/$D$5*100</f>
        <v>35.308412733507453</v>
      </c>
      <c r="B3" s="17">
        <v>44927</v>
      </c>
      <c r="C3" s="18">
        <v>5.8</v>
      </c>
      <c r="D3" s="19"/>
      <c r="E3" s="18">
        <f>C3-G3</f>
        <v>5.8</v>
      </c>
      <c r="F3" s="19"/>
      <c r="G3" s="19"/>
      <c r="H3" s="19"/>
      <c r="K3" s="18">
        <f>R3/C3*1000</f>
        <v>585.52363728002388</v>
      </c>
      <c r="L3" s="19"/>
      <c r="M3" s="19"/>
      <c r="N3" s="19"/>
      <c r="O3" s="19"/>
      <c r="P3" s="19"/>
      <c r="R3" s="18">
        <f>S5/2.9</f>
        <v>3.3960370962241382</v>
      </c>
      <c r="S3" s="19"/>
      <c r="T3" s="19"/>
      <c r="U3" s="19"/>
      <c r="V3" s="19"/>
      <c r="W3" s="19"/>
    </row>
    <row r="4" spans="1:25" x14ac:dyDescent="0.25">
      <c r="A4" s="16">
        <f>C4/$D$5*100</f>
        <v>31.556871837313437</v>
      </c>
      <c r="B4" s="17">
        <v>44958</v>
      </c>
      <c r="C4" s="18">
        <f>(D5-C3)/2.05</f>
        <v>5.1837463790243907</v>
      </c>
      <c r="D4" s="19"/>
      <c r="E4" s="18">
        <f>C4-G4</f>
        <v>5.1837463790243907</v>
      </c>
      <c r="F4" s="19"/>
      <c r="G4" s="19"/>
      <c r="H4" s="19"/>
      <c r="K4" s="18">
        <f>R4/C4*1000</f>
        <v>638.33354875373846</v>
      </c>
      <c r="L4" s="3">
        <f>(K3*A3+K4*A4+K5*A5)/100</f>
        <v>599.54339725892021</v>
      </c>
      <c r="M4" s="19"/>
      <c r="N4" s="19"/>
      <c r="O4" s="19"/>
      <c r="P4" s="19"/>
      <c r="R4" s="18">
        <f>(S5-R3)/1.95</f>
        <v>3.308959221961981</v>
      </c>
      <c r="S4" s="19"/>
      <c r="T4" s="19"/>
      <c r="U4" s="19"/>
      <c r="V4" s="19"/>
      <c r="W4" s="19"/>
      <c r="Y4" s="13"/>
    </row>
    <row r="5" spans="1:25" x14ac:dyDescent="0.25">
      <c r="A5" s="16">
        <f>C5/$D$5*100</f>
        <v>33.134715429179103</v>
      </c>
      <c r="B5" s="17">
        <v>44986</v>
      </c>
      <c r="C5" s="18">
        <f>D5-C3-C4</f>
        <v>5.4429336979756089</v>
      </c>
      <c r="D5" s="18">
        <v>16.426680077</v>
      </c>
      <c r="E5" s="18">
        <f>C5-G5</f>
        <v>5.4429336979756089</v>
      </c>
      <c r="F5" s="18">
        <v>10.965381185</v>
      </c>
      <c r="G5" s="18"/>
      <c r="H5" s="18">
        <v>5.4612988920000003</v>
      </c>
      <c r="K5" s="18">
        <f>R5/C5*1000</f>
        <v>577.5398774438587</v>
      </c>
      <c r="L5" s="18">
        <v>599.54339725892021</v>
      </c>
      <c r="M5" s="18"/>
      <c r="N5" s="18">
        <v>733.41635919244152</v>
      </c>
      <c r="O5" s="18"/>
      <c r="P5" s="18">
        <v>330.74872276922798</v>
      </c>
      <c r="R5" s="18">
        <f>S5-R3-R4</f>
        <v>3.1435112608638818</v>
      </c>
      <c r="S5" s="18">
        <f>L5*D5/1000</f>
        <v>9.8485075790500005</v>
      </c>
      <c r="T5" s="18"/>
      <c r="U5" s="18">
        <f>S5-W5</f>
        <v>8.0421899458600006</v>
      </c>
      <c r="V5" s="18"/>
      <c r="W5" s="18">
        <f>P5*H5/1000</f>
        <v>1.8063176331900002</v>
      </c>
      <c r="Y5" s="13"/>
    </row>
    <row r="6" spans="1:25" x14ac:dyDescent="0.25">
      <c r="B6" s="13"/>
      <c r="C6" s="13"/>
      <c r="D6" s="13"/>
      <c r="E6" s="13"/>
      <c r="G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Y6" s="13"/>
    </row>
    <row r="7" spans="1:25" x14ac:dyDescent="0.2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Y7" s="13"/>
    </row>
    <row r="8" spans="1:25" x14ac:dyDescent="0.2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Y8" s="13"/>
    </row>
    <row r="9" spans="1:25" x14ac:dyDescent="0.2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Y9" s="13"/>
    </row>
    <row r="10" spans="1:25" x14ac:dyDescent="0.2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Y10" s="13"/>
    </row>
    <row r="11" spans="1:25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Y11" s="13"/>
    </row>
    <row r="12" spans="1:25" x14ac:dyDescent="0.2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Y12" s="13"/>
    </row>
    <row r="13" spans="1:25" x14ac:dyDescent="0.2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Y13" s="13"/>
    </row>
    <row r="14" spans="1:25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Y14" s="13"/>
    </row>
    <row r="15" spans="1:25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Y15" s="13"/>
    </row>
    <row r="16" spans="1:25" x14ac:dyDescent="0.2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Y16" s="13"/>
    </row>
    <row r="17" spans="2:25" x14ac:dyDescent="0.2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Y17" s="13"/>
    </row>
    <row r="18" spans="2:25" x14ac:dyDescent="0.2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2:25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2:2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2:25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2:25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2:2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2:25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2:25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2:25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2:25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2:25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5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5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5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5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</sheetData>
  <mergeCells count="12">
    <mergeCell ref="T2:U2"/>
    <mergeCell ref="V2:W2"/>
    <mergeCell ref="C1:H1"/>
    <mergeCell ref="K1:P1"/>
    <mergeCell ref="R1:W1"/>
    <mergeCell ref="C2:D2"/>
    <mergeCell ref="E2:F2"/>
    <mergeCell ref="G2:H2"/>
    <mergeCell ref="K2:L2"/>
    <mergeCell ref="M2:N2"/>
    <mergeCell ref="O2:P2"/>
    <mergeCell ref="R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opLeftCell="B1" workbookViewId="0">
      <selection activeCell="F10" sqref="F10"/>
    </sheetView>
  </sheetViews>
  <sheetFormatPr defaultRowHeight="15" x14ac:dyDescent="0.25"/>
  <cols>
    <col min="2" max="2" width="23.140625" bestFit="1" customWidth="1"/>
    <col min="3" max="3" width="18.5703125" bestFit="1" customWidth="1"/>
    <col min="4" max="4" width="12" bestFit="1" customWidth="1"/>
    <col min="6" max="6" width="21.85546875" bestFit="1" customWidth="1"/>
    <col min="7" max="7" width="14.140625" bestFit="1" customWidth="1"/>
    <col min="8" max="8" width="6.28515625" bestFit="1" customWidth="1"/>
    <col min="11" max="13" width="18" customWidth="1"/>
    <col min="14" max="14" width="14.140625" bestFit="1" customWidth="1"/>
    <col min="15" max="16" width="14.140625" customWidth="1"/>
    <col min="18" max="18" width="15.7109375" bestFit="1" customWidth="1"/>
  </cols>
  <sheetData>
    <row r="1" spans="1:19" ht="15" customHeight="1" x14ac:dyDescent="0.25">
      <c r="B1" s="63" t="s">
        <v>3</v>
      </c>
      <c r="C1" s="63"/>
      <c r="D1" s="63"/>
      <c r="F1" s="64" t="s">
        <v>4</v>
      </c>
      <c r="G1" s="64"/>
      <c r="H1" s="64"/>
      <c r="K1" s="65" t="str">
        <f>B2</f>
        <v xml:space="preserve">     дальнее зарубежье</v>
      </c>
      <c r="L1" s="65"/>
      <c r="M1" s="65"/>
      <c r="N1" s="65" t="str">
        <f>C2</f>
        <v>ДЗ (без Китая)</v>
      </c>
      <c r="O1" s="65"/>
      <c r="P1" s="65"/>
      <c r="Q1" s="65" t="str">
        <f>D2</f>
        <v>Китай</v>
      </c>
      <c r="R1" s="65"/>
      <c r="S1" s="65"/>
    </row>
    <row r="2" spans="1:19" ht="30" customHeight="1" x14ac:dyDescent="0.25">
      <c r="B2" s="1" t="s">
        <v>5</v>
      </c>
      <c r="C2" s="2" t="s">
        <v>6</v>
      </c>
      <c r="D2" s="2" t="s">
        <v>7</v>
      </c>
      <c r="F2" s="3" t="str">
        <f>B2</f>
        <v xml:space="preserve">     дальнее зарубежье</v>
      </c>
      <c r="G2" s="3" t="str">
        <f>C2</f>
        <v>ДЗ (без Китая)</v>
      </c>
      <c r="H2" s="3" t="str">
        <f>D2</f>
        <v>Китай</v>
      </c>
      <c r="M2" s="4"/>
      <c r="P2" s="4"/>
    </row>
    <row r="3" spans="1:19" x14ac:dyDescent="0.25">
      <c r="A3" s="5" t="s">
        <v>8</v>
      </c>
      <c r="B3" s="6">
        <v>37.453385595999997</v>
      </c>
      <c r="C3" s="6">
        <v>33.681439396000002</v>
      </c>
      <c r="D3" s="6">
        <v>3.7719461999999999</v>
      </c>
      <c r="F3" s="6">
        <v>736.21030517798761</v>
      </c>
      <c r="G3" s="6">
        <v>794.76688798457542</v>
      </c>
      <c r="H3" s="6">
        <v>213.33169279561838</v>
      </c>
      <c r="J3" s="7">
        <v>44927</v>
      </c>
      <c r="K3">
        <f>L5/3</f>
        <v>199.84779908630674</v>
      </c>
    </row>
    <row r="4" spans="1:19" x14ac:dyDescent="0.25">
      <c r="A4" s="8" t="s">
        <v>9</v>
      </c>
      <c r="B4" s="6">
        <v>29.266807071999999</v>
      </c>
      <c r="C4" s="6">
        <v>25.492959427999999</v>
      </c>
      <c r="D4" s="6">
        <v>3.7738476439999999</v>
      </c>
      <c r="F4" s="6">
        <v>819.83591405826462</v>
      </c>
      <c r="G4" s="6">
        <v>904.38167443664133</v>
      </c>
      <c r="H4" s="6">
        <v>248.71544432703655</v>
      </c>
      <c r="J4" s="7">
        <v>44958</v>
      </c>
    </row>
    <row r="5" spans="1:19" x14ac:dyDescent="0.25">
      <c r="A5" s="8" t="s">
        <v>10</v>
      </c>
      <c r="B5" s="6">
        <v>18.070430393999999</v>
      </c>
      <c r="C5" s="6">
        <v>14.424083021</v>
      </c>
      <c r="D5" s="6">
        <v>3.6463473729999998</v>
      </c>
      <c r="F5" s="6">
        <v>1190.9081081447539</v>
      </c>
      <c r="G5" s="6">
        <v>1414.7683071665538</v>
      </c>
      <c r="H5" s="6">
        <v>305.37039999946273</v>
      </c>
      <c r="J5" s="7">
        <v>44986</v>
      </c>
      <c r="L5" s="9">
        <v>599.54339725892021</v>
      </c>
      <c r="M5" s="9"/>
      <c r="O5" s="9">
        <v>733.41635919244152</v>
      </c>
      <c r="P5" s="9"/>
      <c r="Q5" s="9"/>
      <c r="R5" s="9">
        <v>330.74872276922798</v>
      </c>
      <c r="S5" s="9"/>
    </row>
    <row r="6" spans="1:19" x14ac:dyDescent="0.25">
      <c r="A6" s="8" t="s">
        <v>11</v>
      </c>
      <c r="B6" s="6">
        <v>14.492367006</v>
      </c>
      <c r="C6" s="6">
        <v>10.285027474</v>
      </c>
      <c r="D6" s="6">
        <v>4.2073395319999998</v>
      </c>
      <c r="F6" s="6">
        <v>945.82653633081748</v>
      </c>
      <c r="G6" s="6">
        <v>1195.674285634874</v>
      </c>
      <c r="H6" s="6">
        <v>335.06266848396587</v>
      </c>
      <c r="J6" s="7">
        <v>45017</v>
      </c>
    </row>
    <row r="7" spans="1:19" x14ac:dyDescent="0.25">
      <c r="A7" s="10">
        <v>44986</v>
      </c>
      <c r="B7" s="6">
        <v>21.752475247524753</v>
      </c>
      <c r="C7" s="6">
        <v>14.449920223962604</v>
      </c>
      <c r="D7" s="6">
        <v>7.3025550235621495</v>
      </c>
      <c r="F7" s="6">
        <v>674.74846105262088</v>
      </c>
      <c r="G7" s="6">
        <v>853.21930924707249</v>
      </c>
      <c r="H7" s="6">
        <v>321.5995275092489</v>
      </c>
      <c r="J7" s="7">
        <v>45047</v>
      </c>
    </row>
    <row r="8" spans="1:19" x14ac:dyDescent="0.25">
      <c r="A8" s="11">
        <v>45078</v>
      </c>
      <c r="B8" s="6">
        <v>22.181518151815183</v>
      </c>
      <c r="C8" s="6">
        <v>17.29427419292815</v>
      </c>
      <c r="D8" s="6">
        <v>4.8872439588870318</v>
      </c>
      <c r="F8" s="6">
        <v>626.81666470296034</v>
      </c>
      <c r="G8" s="6">
        <v>716.70421976754085</v>
      </c>
      <c r="H8" s="6">
        <v>308.73554640887892</v>
      </c>
      <c r="J8" s="7">
        <v>45078</v>
      </c>
      <c r="L8" s="9">
        <v>389.43772402683669</v>
      </c>
      <c r="M8" s="9"/>
      <c r="O8" s="9">
        <v>445.74092857810939</v>
      </c>
      <c r="P8" s="9"/>
      <c r="Q8" s="9"/>
      <c r="R8" s="9">
        <v>290.28375418471967</v>
      </c>
      <c r="S8" s="9"/>
    </row>
    <row r="9" spans="1:19" x14ac:dyDescent="0.25">
      <c r="A9" s="10">
        <v>45170</v>
      </c>
      <c r="B9" s="6">
        <v>13.343234323432343</v>
      </c>
      <c r="C9" s="6">
        <v>7.8590377851059436</v>
      </c>
      <c r="D9" s="6">
        <v>5.4841965383263993</v>
      </c>
      <c r="F9" s="6">
        <v>500.04521515276394</v>
      </c>
      <c r="G9" s="6">
        <v>644.3170935710192</v>
      </c>
      <c r="H9" s="6">
        <v>293.29876908843494</v>
      </c>
      <c r="J9" s="7">
        <v>45108</v>
      </c>
    </row>
    <row r="10" spans="1:19" x14ac:dyDescent="0.25">
      <c r="A10" s="11">
        <v>45261</v>
      </c>
      <c r="B10" s="6">
        <v>20.722772277227719</v>
      </c>
      <c r="C10" s="6">
        <v>16.3967677980033</v>
      </c>
      <c r="D10" s="6">
        <v>4.3260044792244194</v>
      </c>
      <c r="F10" s="6">
        <v>564.1049311660579</v>
      </c>
      <c r="G10" s="6">
        <v>637.87392263530899</v>
      </c>
      <c r="H10" s="6">
        <v>284.49980601578187</v>
      </c>
      <c r="J10" s="7">
        <v>45139</v>
      </c>
    </row>
    <row r="11" spans="1:19" x14ac:dyDescent="0.25">
      <c r="A11" s="10">
        <v>45352</v>
      </c>
      <c r="B11" s="6">
        <v>23.704620462046201</v>
      </c>
      <c r="C11" s="6">
        <v>13.746590884461451</v>
      </c>
      <c r="D11" s="6">
        <v>9.9580295775847496</v>
      </c>
      <c r="F11" s="6">
        <v>485.18579923930929</v>
      </c>
      <c r="G11" s="6">
        <v>634.68455302213249</v>
      </c>
      <c r="H11" s="6">
        <v>278.80980989546623</v>
      </c>
      <c r="J11" s="7">
        <v>45170</v>
      </c>
      <c r="L11" s="9">
        <v>375.38375469755869</v>
      </c>
      <c r="M11" s="9"/>
      <c r="O11" s="9">
        <v>425.83776613613401</v>
      </c>
      <c r="P11" s="9"/>
      <c r="Q11" s="9"/>
      <c r="R11" s="9">
        <v>285.80051248554707</v>
      </c>
      <c r="S11" s="9"/>
    </row>
    <row r="12" spans="1:19" x14ac:dyDescent="0.25">
      <c r="A12" s="11">
        <v>45444</v>
      </c>
      <c r="B12" s="6">
        <v>24.172167216721668</v>
      </c>
      <c r="C12" s="6">
        <v>17.507743636421168</v>
      </c>
      <c r="D12" s="6">
        <v>6.6644235803004985</v>
      </c>
      <c r="F12" s="6">
        <v>529.97350335287024</v>
      </c>
      <c r="G12" s="6">
        <v>627.70302293888903</v>
      </c>
      <c r="H12" s="6">
        <v>273.2336136975569</v>
      </c>
      <c r="J12" s="7">
        <v>45200</v>
      </c>
    </row>
    <row r="13" spans="1:19" x14ac:dyDescent="0.25">
      <c r="A13" s="10">
        <v>45536</v>
      </c>
      <c r="B13" s="6">
        <v>14.54070407040704</v>
      </c>
      <c r="C13" s="6">
        <v>7.0622542454164954</v>
      </c>
      <c r="D13" s="6">
        <v>7.4784498249905447</v>
      </c>
      <c r="F13" s="6">
        <v>441.06048159644729</v>
      </c>
      <c r="G13" s="6">
        <v>624.56450782419461</v>
      </c>
      <c r="H13" s="6">
        <v>267.76894142360578</v>
      </c>
      <c r="J13" s="7">
        <v>45231</v>
      </c>
    </row>
    <row r="14" spans="1:19" x14ac:dyDescent="0.25">
      <c r="A14" s="11">
        <v>45627</v>
      </c>
      <c r="B14" s="6">
        <v>22.582508250825079</v>
      </c>
      <c r="C14" s="6">
        <v>16.68341123370087</v>
      </c>
      <c r="D14" s="6">
        <v>5.8990970171242081</v>
      </c>
      <c r="F14" s="6">
        <v>520.73366382643371</v>
      </c>
      <c r="G14" s="6">
        <v>612.07321766771065</v>
      </c>
      <c r="H14" s="6">
        <v>262.41356259513367</v>
      </c>
      <c r="J14" s="7">
        <v>45261</v>
      </c>
      <c r="L14" s="9">
        <v>376.40496740677906</v>
      </c>
      <c r="M14" s="9">
        <f>GEOMEAN(L5:L14)</f>
        <v>426.1842203631067</v>
      </c>
      <c r="O14" s="9">
        <v>411.61474816569745</v>
      </c>
      <c r="P14" s="9">
        <f>AVERAGE(O5:O14)</f>
        <v>504.15245051809558</v>
      </c>
      <c r="Q14" s="9"/>
      <c r="R14" s="9">
        <v>282.19798874577532</v>
      </c>
      <c r="S14" s="9">
        <f>AVERAGE(R5:R14)</f>
        <v>297.25774454631755</v>
      </c>
    </row>
    <row r="15" spans="1:19" x14ac:dyDescent="0.25">
      <c r="J15" s="7">
        <v>45292</v>
      </c>
    </row>
    <row r="16" spans="1:19" x14ac:dyDescent="0.25">
      <c r="J16" s="7">
        <v>45323</v>
      </c>
    </row>
    <row r="17" spans="10:19" x14ac:dyDescent="0.25">
      <c r="J17" s="7">
        <v>45352</v>
      </c>
      <c r="L17" s="9">
        <v>360.30594308828023</v>
      </c>
      <c r="M17" s="9"/>
      <c r="O17" s="9">
        <v>429.03320039993775</v>
      </c>
      <c r="P17" s="9"/>
      <c r="Q17" s="9"/>
      <c r="R17" s="9">
        <v>277.58896786278859</v>
      </c>
      <c r="S17" s="9"/>
    </row>
    <row r="18" spans="10:19" x14ac:dyDescent="0.25">
      <c r="J18" s="7">
        <v>45383</v>
      </c>
    </row>
    <row r="19" spans="10:19" x14ac:dyDescent="0.25">
      <c r="J19" s="7">
        <v>45413</v>
      </c>
    </row>
    <row r="20" spans="10:19" x14ac:dyDescent="0.25">
      <c r="J20" s="7">
        <v>45444</v>
      </c>
      <c r="L20" s="9">
        <v>408.37284831610498</v>
      </c>
      <c r="M20" s="9"/>
      <c r="O20" s="9">
        <v>467.27816687832012</v>
      </c>
      <c r="P20" s="9"/>
      <c r="Q20" s="9"/>
      <c r="R20" s="9">
        <v>273.45601739417685</v>
      </c>
      <c r="S20" s="9"/>
    </row>
    <row r="21" spans="10:19" x14ac:dyDescent="0.25">
      <c r="J21" s="7">
        <v>45474</v>
      </c>
    </row>
    <row r="22" spans="10:19" x14ac:dyDescent="0.25">
      <c r="J22" s="7">
        <v>45505</v>
      </c>
    </row>
    <row r="23" spans="10:19" x14ac:dyDescent="0.25">
      <c r="J23" s="7">
        <v>45536</v>
      </c>
      <c r="L23" s="9">
        <v>370.36199843162598</v>
      </c>
      <c r="M23" s="9"/>
      <c r="O23" s="9">
        <v>494.21353582202801</v>
      </c>
      <c r="P23" s="9"/>
      <c r="Q23" s="9"/>
      <c r="R23" s="9">
        <v>268.39087542499266</v>
      </c>
      <c r="S23" s="9"/>
    </row>
    <row r="24" spans="10:19" x14ac:dyDescent="0.25">
      <c r="J24" s="7">
        <v>45566</v>
      </c>
    </row>
    <row r="25" spans="10:19" x14ac:dyDescent="0.25">
      <c r="J25" s="7">
        <v>45597</v>
      </c>
    </row>
    <row r="26" spans="10:19" x14ac:dyDescent="0.25">
      <c r="J26" s="7">
        <v>45627</v>
      </c>
      <c r="L26" s="9">
        <v>456.71285400517678</v>
      </c>
      <c r="M26" s="9">
        <f>AVERAGE(L17:L26)</f>
        <v>398.93841096029701</v>
      </c>
      <c r="O26" s="9">
        <v>535.0267666250769</v>
      </c>
      <c r="P26" s="9">
        <f>AVERAGE(O17:O26)</f>
        <v>481.38791743134072</v>
      </c>
      <c r="Q26" s="9"/>
      <c r="R26" s="9">
        <v>263.61285365272465</v>
      </c>
      <c r="S26" s="9">
        <f>AVERAGE(R17:R26)</f>
        <v>270.76217858367067</v>
      </c>
    </row>
    <row r="27" spans="10:19" x14ac:dyDescent="0.25">
      <c r="J27" s="7">
        <v>45658</v>
      </c>
    </row>
    <row r="28" spans="10:19" x14ac:dyDescent="0.25">
      <c r="J28" s="7">
        <v>45689</v>
      </c>
    </row>
    <row r="29" spans="10:19" x14ac:dyDescent="0.25">
      <c r="J29" s="7">
        <v>45717</v>
      </c>
      <c r="L29" s="9"/>
      <c r="M29" s="9"/>
      <c r="O29" s="9"/>
      <c r="P29" s="9"/>
      <c r="Q29" s="9"/>
      <c r="R29" s="9"/>
    </row>
    <row r="30" spans="10:19" x14ac:dyDescent="0.25">
      <c r="J30" s="7">
        <v>45748</v>
      </c>
    </row>
    <row r="31" spans="10:19" x14ac:dyDescent="0.25">
      <c r="J31" s="7">
        <v>45778</v>
      </c>
    </row>
    <row r="32" spans="10:19" x14ac:dyDescent="0.25">
      <c r="J32" s="7">
        <v>45809</v>
      </c>
      <c r="L32" s="9"/>
      <c r="M32" s="9"/>
      <c r="O32" s="9"/>
      <c r="P32" s="9"/>
      <c r="Q32" s="9"/>
      <c r="R32" s="9"/>
    </row>
    <row r="33" spans="10:18" x14ac:dyDescent="0.25">
      <c r="J33" s="7">
        <v>45839</v>
      </c>
    </row>
    <row r="34" spans="10:18" x14ac:dyDescent="0.25">
      <c r="J34" s="7">
        <v>45870</v>
      </c>
    </row>
    <row r="35" spans="10:18" x14ac:dyDescent="0.25">
      <c r="J35" s="7">
        <v>45901</v>
      </c>
      <c r="L35" s="9"/>
      <c r="M35" s="9"/>
      <c r="O35" s="9"/>
      <c r="P35" s="9"/>
      <c r="Q35" s="9"/>
      <c r="R35" s="9"/>
    </row>
    <row r="36" spans="10:18" x14ac:dyDescent="0.25">
      <c r="J36" s="7">
        <v>45931</v>
      </c>
    </row>
    <row r="37" spans="10:18" x14ac:dyDescent="0.25">
      <c r="J37" s="7">
        <v>45962</v>
      </c>
    </row>
    <row r="38" spans="10:18" x14ac:dyDescent="0.25">
      <c r="J38" s="7">
        <v>45992</v>
      </c>
      <c r="L38" s="9"/>
      <c r="M38" s="9"/>
      <c r="O38" s="9"/>
      <c r="P38" s="9"/>
      <c r="Q38" s="9"/>
      <c r="R38" s="9"/>
    </row>
    <row r="39" spans="10:18" x14ac:dyDescent="0.25">
      <c r="J39" s="7">
        <v>46023</v>
      </c>
    </row>
    <row r="40" spans="10:18" x14ac:dyDescent="0.25">
      <c r="J40" s="7">
        <v>46054</v>
      </c>
    </row>
    <row r="41" spans="10:18" x14ac:dyDescent="0.25">
      <c r="J41" s="7">
        <v>46082</v>
      </c>
      <c r="L41" s="9"/>
      <c r="M41" s="9"/>
      <c r="O41" s="9"/>
      <c r="P41" s="9"/>
      <c r="Q41" s="9"/>
      <c r="R41" s="9"/>
    </row>
    <row r="42" spans="10:18" x14ac:dyDescent="0.25">
      <c r="J42" s="7">
        <v>46113</v>
      </c>
    </row>
    <row r="43" spans="10:18" x14ac:dyDescent="0.25">
      <c r="J43" s="7">
        <v>46143</v>
      </c>
    </row>
    <row r="44" spans="10:18" x14ac:dyDescent="0.25">
      <c r="J44" s="7">
        <v>46174</v>
      </c>
      <c r="L44" s="9"/>
      <c r="M44" s="9"/>
      <c r="O44" s="9"/>
      <c r="P44" s="9"/>
      <c r="Q44" s="9"/>
      <c r="R44" s="9"/>
    </row>
    <row r="45" spans="10:18" x14ac:dyDescent="0.25">
      <c r="J45" s="7">
        <v>46204</v>
      </c>
    </row>
    <row r="46" spans="10:18" x14ac:dyDescent="0.25">
      <c r="J46" s="7">
        <v>46235</v>
      </c>
    </row>
    <row r="47" spans="10:18" x14ac:dyDescent="0.25">
      <c r="J47" s="7">
        <v>46266</v>
      </c>
      <c r="L47" s="9"/>
      <c r="M47" s="9"/>
      <c r="O47" s="9"/>
      <c r="P47" s="9"/>
      <c r="Q47" s="9"/>
      <c r="R47" s="9"/>
    </row>
    <row r="48" spans="10:18" x14ac:dyDescent="0.25">
      <c r="J48" s="7">
        <v>46296</v>
      </c>
    </row>
    <row r="49" spans="10:18" x14ac:dyDescent="0.25">
      <c r="J49" s="7">
        <v>46327</v>
      </c>
    </row>
    <row r="50" spans="10:18" x14ac:dyDescent="0.25">
      <c r="J50" s="7">
        <v>46357</v>
      </c>
      <c r="L50" s="9"/>
      <c r="M50" s="9"/>
      <c r="O50" s="9"/>
      <c r="P50" s="9"/>
      <c r="Q50" s="9"/>
      <c r="R50" s="9"/>
    </row>
  </sheetData>
  <mergeCells count="5">
    <mergeCell ref="B1:D1"/>
    <mergeCell ref="F1:H1"/>
    <mergeCell ref="K1:M1"/>
    <mergeCell ref="N1:P1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ИПЦ Базовый_Site</vt:lpstr>
      <vt:lpstr>Лист3 (2)</vt:lpstr>
      <vt:lpstr>Лист1 (2)</vt:lpstr>
      <vt:lpstr>'ИПЦ Базовый_Site'!Область_печати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Майорова Оксана Александровна</dc:creator>
  <cp:lastModifiedBy>Надежда Александровна Никонова</cp:lastModifiedBy>
  <cp:lastPrinted>2024-04-23T14:36:07Z</cp:lastPrinted>
  <dcterms:created xsi:type="dcterms:W3CDTF">2015-06-05T18:19:34Z</dcterms:created>
  <dcterms:modified xsi:type="dcterms:W3CDTF">2024-10-14T08:58:25Z</dcterms:modified>
</cp:coreProperties>
</file>